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Аркуш1" sheetId="1" r:id="rId1"/>
  </sheets>
  <definedNames>
    <definedName name="_ftn1" localSheetId="0">Аркуш1!#REF!</definedName>
    <definedName name="_ftnref1" localSheetId="0">Аркуш1!#REF!</definedName>
    <definedName name="_xlnm._FilterDatabase" localSheetId="0" hidden="1">Аркуш1!$A$12:$N$148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1" l="1"/>
  <c r="H59" i="1"/>
  <c r="I59" i="1"/>
  <c r="J59" i="1"/>
  <c r="K59" i="1"/>
  <c r="F59" i="1"/>
  <c r="M60" i="1"/>
  <c r="L60" i="1"/>
  <c r="G146" i="1" l="1"/>
  <c r="F146" i="1"/>
  <c r="G139" i="1"/>
  <c r="F139" i="1"/>
  <c r="G131" i="1"/>
  <c r="F131" i="1"/>
  <c r="G127" i="1"/>
  <c r="F127" i="1"/>
  <c r="G122" i="1"/>
  <c r="F122" i="1"/>
  <c r="G115" i="1"/>
  <c r="F115" i="1"/>
  <c r="G109" i="1"/>
  <c r="F109" i="1"/>
  <c r="G100" i="1"/>
  <c r="F100" i="1"/>
  <c r="G94" i="1"/>
  <c r="F94" i="1"/>
  <c r="G78" i="1"/>
  <c r="G82" i="1" s="1"/>
  <c r="H78" i="1"/>
  <c r="I78" i="1"/>
  <c r="J78" i="1"/>
  <c r="K78" i="1"/>
  <c r="L80" i="1"/>
  <c r="F78" i="1"/>
  <c r="F82" i="1" s="1"/>
  <c r="G71" i="1"/>
  <c r="F71" i="1"/>
  <c r="G66" i="1"/>
  <c r="F66" i="1"/>
  <c r="G53" i="1"/>
  <c r="F53" i="1"/>
  <c r="G48" i="1"/>
  <c r="F48" i="1"/>
  <c r="G42" i="1"/>
  <c r="F42" i="1"/>
  <c r="G38" i="1"/>
  <c r="F38" i="1"/>
  <c r="G35" i="1"/>
  <c r="F35" i="1"/>
  <c r="G32" i="1"/>
  <c r="F32" i="1"/>
  <c r="G25" i="1"/>
  <c r="F25" i="1"/>
  <c r="G20" i="1"/>
  <c r="F20" i="1"/>
  <c r="G16" i="1"/>
  <c r="F16" i="1"/>
  <c r="G14" i="1"/>
  <c r="F14" i="1"/>
  <c r="M15" i="1"/>
  <c r="M17" i="1"/>
  <c r="M18" i="1"/>
  <c r="M19" i="1"/>
  <c r="M21" i="1"/>
  <c r="M22" i="1"/>
  <c r="M23" i="1"/>
  <c r="M24" i="1"/>
  <c r="M26" i="1"/>
  <c r="M27" i="1"/>
  <c r="M28" i="1"/>
  <c r="M29" i="1"/>
  <c r="M30" i="1"/>
  <c r="M31" i="1"/>
  <c r="M33" i="1"/>
  <c r="M34" i="1"/>
  <c r="M36" i="1"/>
  <c r="M37" i="1"/>
  <c r="M39" i="1"/>
  <c r="M40" i="1"/>
  <c r="M41" i="1"/>
  <c r="M43" i="1"/>
  <c r="M44" i="1"/>
  <c r="M45" i="1"/>
  <c r="M46" i="1"/>
  <c r="M47" i="1"/>
  <c r="M49" i="1"/>
  <c r="M50" i="1"/>
  <c r="M51" i="1"/>
  <c r="M52" i="1"/>
  <c r="M54" i="1"/>
  <c r="M55" i="1"/>
  <c r="M56" i="1"/>
  <c r="M58" i="1"/>
  <c r="M61" i="1"/>
  <c r="M62" i="1"/>
  <c r="M63" i="1"/>
  <c r="M64" i="1"/>
  <c r="M65" i="1"/>
  <c r="M67" i="1"/>
  <c r="M68" i="1"/>
  <c r="M69" i="1"/>
  <c r="M70" i="1"/>
  <c r="M72" i="1"/>
  <c r="M73" i="1"/>
  <c r="M74" i="1"/>
  <c r="M75" i="1"/>
  <c r="M77" i="1"/>
  <c r="M79" i="1"/>
  <c r="M80" i="1"/>
  <c r="M81" i="1"/>
  <c r="M84" i="1"/>
  <c r="M85" i="1"/>
  <c r="M86" i="1"/>
  <c r="M87" i="1"/>
  <c r="M88" i="1"/>
  <c r="M89" i="1"/>
  <c r="M90" i="1"/>
  <c r="M91" i="1"/>
  <c r="M92" i="1"/>
  <c r="M93" i="1"/>
  <c r="M95" i="1"/>
  <c r="M96" i="1"/>
  <c r="M97" i="1"/>
  <c r="M98" i="1"/>
  <c r="M99" i="1"/>
  <c r="M101" i="1"/>
  <c r="M102" i="1"/>
  <c r="M103" i="1"/>
  <c r="M104" i="1"/>
  <c r="M105" i="1"/>
  <c r="M106" i="1"/>
  <c r="M107" i="1"/>
  <c r="M108" i="1"/>
  <c r="M110" i="1"/>
  <c r="M111" i="1"/>
  <c r="M112" i="1"/>
  <c r="M113" i="1"/>
  <c r="M114" i="1"/>
  <c r="M116" i="1"/>
  <c r="M117" i="1"/>
  <c r="M118" i="1"/>
  <c r="M119" i="1"/>
  <c r="M120" i="1"/>
  <c r="M121" i="1"/>
  <c r="M123" i="1"/>
  <c r="M124" i="1"/>
  <c r="M125" i="1"/>
  <c r="M126" i="1"/>
  <c r="M128" i="1"/>
  <c r="M129" i="1"/>
  <c r="M130" i="1"/>
  <c r="M132" i="1"/>
  <c r="M133" i="1"/>
  <c r="M134" i="1"/>
  <c r="M135" i="1"/>
  <c r="M136" i="1"/>
  <c r="M137" i="1"/>
  <c r="M138" i="1"/>
  <c r="M140" i="1"/>
  <c r="M141" i="1"/>
  <c r="M142" i="1"/>
  <c r="M143" i="1"/>
  <c r="M144" i="1"/>
  <c r="M145" i="1"/>
  <c r="L15" i="1"/>
  <c r="L17" i="1"/>
  <c r="L18" i="1"/>
  <c r="L19" i="1"/>
  <c r="L21" i="1"/>
  <c r="L22" i="1"/>
  <c r="L23" i="1"/>
  <c r="L24" i="1"/>
  <c r="L26" i="1"/>
  <c r="L27" i="1"/>
  <c r="L28" i="1"/>
  <c r="L29" i="1"/>
  <c r="L30" i="1"/>
  <c r="L31" i="1"/>
  <c r="L33" i="1"/>
  <c r="L34" i="1"/>
  <c r="L36" i="1"/>
  <c r="L37" i="1"/>
  <c r="L39" i="1"/>
  <c r="L40" i="1"/>
  <c r="L41" i="1"/>
  <c r="L43" i="1"/>
  <c r="L44" i="1"/>
  <c r="L45" i="1"/>
  <c r="L46" i="1"/>
  <c r="L47" i="1"/>
  <c r="L49" i="1"/>
  <c r="L50" i="1"/>
  <c r="L51" i="1"/>
  <c r="L52" i="1"/>
  <c r="L54" i="1"/>
  <c r="L55" i="1"/>
  <c r="L56" i="1"/>
  <c r="L58" i="1"/>
  <c r="L61" i="1"/>
  <c r="L62" i="1"/>
  <c r="L63" i="1"/>
  <c r="L64" i="1"/>
  <c r="L65" i="1"/>
  <c r="L67" i="1"/>
  <c r="L68" i="1"/>
  <c r="L69" i="1"/>
  <c r="L70" i="1"/>
  <c r="L72" i="1"/>
  <c r="L73" i="1"/>
  <c r="L74" i="1"/>
  <c r="L75" i="1"/>
  <c r="L77" i="1"/>
  <c r="L79" i="1"/>
  <c r="L81" i="1"/>
  <c r="L84" i="1"/>
  <c r="L85" i="1"/>
  <c r="L86" i="1"/>
  <c r="L87" i="1"/>
  <c r="L88" i="1"/>
  <c r="L89" i="1"/>
  <c r="L90" i="1"/>
  <c r="L91" i="1"/>
  <c r="L92" i="1"/>
  <c r="L93" i="1"/>
  <c r="L95" i="1"/>
  <c r="L96" i="1"/>
  <c r="L97" i="1"/>
  <c r="L98" i="1"/>
  <c r="L99" i="1"/>
  <c r="L101" i="1"/>
  <c r="L102" i="1"/>
  <c r="L103" i="1"/>
  <c r="L104" i="1"/>
  <c r="L105" i="1"/>
  <c r="L106" i="1"/>
  <c r="L107" i="1"/>
  <c r="L108" i="1"/>
  <c r="L110" i="1"/>
  <c r="L111" i="1"/>
  <c r="L112" i="1"/>
  <c r="L113" i="1"/>
  <c r="L114" i="1"/>
  <c r="L116" i="1"/>
  <c r="L117" i="1"/>
  <c r="L118" i="1"/>
  <c r="L119" i="1"/>
  <c r="L120" i="1"/>
  <c r="L121" i="1"/>
  <c r="L123" i="1"/>
  <c r="L124" i="1"/>
  <c r="L125" i="1"/>
  <c r="L126" i="1"/>
  <c r="L128" i="1"/>
  <c r="L129" i="1"/>
  <c r="L130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M59" i="1" l="1"/>
  <c r="L59" i="1"/>
  <c r="F57" i="1"/>
  <c r="F147" i="1"/>
  <c r="G76" i="1"/>
  <c r="L78" i="1"/>
  <c r="F76" i="1"/>
  <c r="F83" i="1" s="1"/>
  <c r="M78" i="1"/>
  <c r="G57" i="1"/>
  <c r="G147" i="1"/>
  <c r="H109" i="1"/>
  <c r="I109" i="1"/>
  <c r="J109" i="1"/>
  <c r="K109" i="1"/>
  <c r="H94" i="1"/>
  <c r="I94" i="1"/>
  <c r="J94" i="1"/>
  <c r="K94" i="1"/>
  <c r="H48" i="1"/>
  <c r="I48" i="1"/>
  <c r="J48" i="1"/>
  <c r="K48" i="1"/>
  <c r="H38" i="1"/>
  <c r="I38" i="1"/>
  <c r="J38" i="1"/>
  <c r="K38" i="1"/>
  <c r="H16" i="1"/>
  <c r="I16" i="1"/>
  <c r="J16" i="1"/>
  <c r="K16" i="1"/>
  <c r="F148" i="1" l="1"/>
  <c r="G83" i="1"/>
  <c r="G148" i="1" s="1"/>
  <c r="M38" i="1"/>
  <c r="M48" i="1"/>
  <c r="M94" i="1"/>
  <c r="M109" i="1"/>
  <c r="L38" i="1"/>
  <c r="L48" i="1"/>
  <c r="L94" i="1"/>
  <c r="L109" i="1"/>
  <c r="M16" i="1"/>
  <c r="L16" i="1"/>
  <c r="H139" i="1"/>
  <c r="I139" i="1"/>
  <c r="J139" i="1"/>
  <c r="K139" i="1"/>
  <c r="H122" i="1"/>
  <c r="I122" i="1"/>
  <c r="J122" i="1"/>
  <c r="K122" i="1"/>
  <c r="M122" i="1" l="1"/>
  <c r="M139" i="1"/>
  <c r="L122" i="1"/>
  <c r="L139" i="1"/>
  <c r="H71" i="1"/>
  <c r="I71" i="1"/>
  <c r="J71" i="1"/>
  <c r="K71" i="1"/>
  <c r="H66" i="1"/>
  <c r="I66" i="1"/>
  <c r="J66" i="1"/>
  <c r="K66" i="1"/>
  <c r="H32" i="1"/>
  <c r="I32" i="1"/>
  <c r="J32" i="1"/>
  <c r="K32" i="1"/>
  <c r="M32" i="1" l="1"/>
  <c r="M66" i="1"/>
  <c r="M71" i="1"/>
  <c r="L32" i="1"/>
  <c r="L66" i="1"/>
  <c r="L71" i="1"/>
  <c r="J76" i="1"/>
  <c r="I76" i="1"/>
  <c r="K76" i="1"/>
  <c r="H76" i="1"/>
  <c r="M76" i="1" l="1"/>
  <c r="L76" i="1"/>
  <c r="H146" i="1"/>
  <c r="I146" i="1"/>
  <c r="M146" i="1" s="1"/>
  <c r="J146" i="1"/>
  <c r="K146" i="1"/>
  <c r="H131" i="1"/>
  <c r="I131" i="1"/>
  <c r="M131" i="1" s="1"/>
  <c r="J131" i="1"/>
  <c r="K131" i="1"/>
  <c r="H127" i="1"/>
  <c r="I127" i="1"/>
  <c r="M127" i="1" s="1"/>
  <c r="J127" i="1"/>
  <c r="K127" i="1"/>
  <c r="H115" i="1"/>
  <c r="I115" i="1"/>
  <c r="M115" i="1" s="1"/>
  <c r="J115" i="1"/>
  <c r="K115" i="1"/>
  <c r="H100" i="1"/>
  <c r="I100" i="1"/>
  <c r="M100" i="1" s="1"/>
  <c r="J100" i="1"/>
  <c r="K100" i="1"/>
  <c r="H82" i="1"/>
  <c r="I82" i="1"/>
  <c r="M82" i="1" s="1"/>
  <c r="J82" i="1"/>
  <c r="K82" i="1"/>
  <c r="H53" i="1"/>
  <c r="I53" i="1"/>
  <c r="M53" i="1" s="1"/>
  <c r="J53" i="1"/>
  <c r="K53" i="1"/>
  <c r="H42" i="1"/>
  <c r="I42" i="1"/>
  <c r="M42" i="1" s="1"/>
  <c r="J42" i="1"/>
  <c r="K42" i="1"/>
  <c r="H35" i="1"/>
  <c r="I35" i="1"/>
  <c r="J35" i="1"/>
  <c r="K35" i="1"/>
  <c r="H25" i="1"/>
  <c r="I25" i="1"/>
  <c r="M25" i="1" s="1"/>
  <c r="J25" i="1"/>
  <c r="K25" i="1"/>
  <c r="H20" i="1"/>
  <c r="I20" i="1"/>
  <c r="M20" i="1" s="1"/>
  <c r="J20" i="1"/>
  <c r="K20" i="1"/>
  <c r="M35" i="1" l="1"/>
  <c r="L20" i="1"/>
  <c r="L25" i="1"/>
  <c r="L35" i="1"/>
  <c r="L42" i="1"/>
  <c r="L53" i="1"/>
  <c r="L82" i="1"/>
  <c r="L100" i="1"/>
  <c r="L115" i="1"/>
  <c r="L127" i="1"/>
  <c r="L131" i="1"/>
  <c r="L146" i="1"/>
  <c r="H147" i="1"/>
  <c r="I147" i="1"/>
  <c r="J147" i="1"/>
  <c r="K147" i="1"/>
  <c r="L147" i="1" l="1"/>
  <c r="M147" i="1"/>
  <c r="J14" i="1"/>
  <c r="H14" i="1"/>
  <c r="H57" i="1" l="1"/>
  <c r="L14" i="1"/>
  <c r="J57" i="1"/>
  <c r="J83" i="1" s="1"/>
  <c r="J148" i="1" s="1"/>
  <c r="L57" i="1" l="1"/>
  <c r="H83" i="1" l="1"/>
  <c r="H148" i="1" l="1"/>
  <c r="L148" i="1" s="1"/>
  <c r="L83" i="1"/>
  <c r="K14" i="1"/>
  <c r="I14" i="1"/>
  <c r="M14" i="1" s="1"/>
  <c r="I57" i="1" l="1"/>
  <c r="K57" i="1"/>
  <c r="K83" i="1" s="1"/>
  <c r="K148" i="1" s="1"/>
  <c r="I83" i="1" l="1"/>
  <c r="M57" i="1"/>
  <c r="I148" i="1" l="1"/>
  <c r="M148" i="1" s="1"/>
  <c r="M83" i="1"/>
</calcChain>
</file>

<file path=xl/sharedStrings.xml><?xml version="1.0" encoding="utf-8"?>
<sst xmlns="http://schemas.openxmlformats.org/spreadsheetml/2006/main" count="646" uniqueCount="307">
  <si>
    <t>№ з/п</t>
  </si>
  <si>
    <t>Всього</t>
  </si>
  <si>
    <t>1.</t>
  </si>
  <si>
    <t>1.1</t>
  </si>
  <si>
    <t>Кадрове забезпечення.</t>
  </si>
  <si>
    <t>КНП "Тростянецький ЦПМД" ТМР</t>
  </si>
  <si>
    <t>1.1.1</t>
  </si>
  <si>
    <t>Підвищення професійної підготовки медичних працівників (курси підвищення кваліфікації, семінари, конференції)</t>
  </si>
  <si>
    <t>Надання медичних послуг первинного рівня населенню територіальної громади</t>
  </si>
  <si>
    <t>Серцево-судинні та судинно-мозкові захворювання, пропаганда здорового способу життя.</t>
  </si>
  <si>
    <t>1.2.1</t>
  </si>
  <si>
    <t>Пропаганда здорового способу життя, як методу профілактики серцево-судинних та судинно-мозкових захворювань</t>
  </si>
  <si>
    <t>Медичні працівники КНП "Тростянецький ЦПМД" ТМР</t>
  </si>
  <si>
    <t>Покращення поінформованості населення щодо профілактики серцево-судинних захворювань. Зменшення ускладнень інвалідності, продовження тривалості життя.</t>
  </si>
  <si>
    <t>1.2.2</t>
  </si>
  <si>
    <t>1.2.3</t>
  </si>
  <si>
    <t>Забезпечення дистанційної передачі електрокардіограм:
-придбання ЕКГ плівки</t>
  </si>
  <si>
    <t>Покращення діагностики серцево-судинної патології</t>
  </si>
  <si>
    <t>Забезпечення безкоштовними контрацептивами осіб з важкою екстрагенітальною патологією, в тому числі серцево-судинною.</t>
  </si>
  <si>
    <t>Планування сім’ї, як заходи попередження інвалідності та смертності у осіб з важкою екстрагенітальною патологією.Зменшення інвалідності, продовження життя.</t>
  </si>
  <si>
    <t>1.3</t>
  </si>
  <si>
    <t>Протидія захворюванню на туберкульоз.</t>
  </si>
  <si>
    <t>1.3.1</t>
  </si>
  <si>
    <t>Забезпечення структурних підрозділів КНП «Тростянецький ЦПМД» ТМР одноразовими контейнерами для збору та доставки мокротиння в лабораторію. Забезпечення бланками направлень для мікроскопічного обстеження мокротиння.</t>
  </si>
  <si>
    <t>Покращення ранньої діагностики туберкульозу шляхом обстеження мокротиння  осіб із груп ризику та флюорографічного обстеження підлягаючих контингентів. Зменшення інвалідності і смертності від туберкульозу.</t>
  </si>
  <si>
    <t>1.3.2</t>
  </si>
  <si>
    <t>Забезпечити структурні підрозділи КНП «Тростянецький ЦПМД» ТМР  необхідною кількістю туберкуліну для своєчасного проведення туберкулінодіагностики дитячого населення.</t>
  </si>
  <si>
    <t>Проведення діагностики туберкульозу у дитячого населення.Зменшення інвалідності і смертності від туберкульозу.</t>
  </si>
  <si>
    <t>1.3.3</t>
  </si>
  <si>
    <t>Попередження інфікування медичних працівників при роботі з хворими на туберкульоз. Відсутність випадків професійних  заражень. Проведення профілактичних заходів з метою попередження інфікування.</t>
  </si>
  <si>
    <t>1.3.4</t>
  </si>
  <si>
    <t>Підвищення обізнаності населення щодо захворюваності на туберкульоз.</t>
  </si>
  <si>
    <t>1.4</t>
  </si>
  <si>
    <t>Профілактика інфекційних захворювань.</t>
  </si>
  <si>
    <t>1.4.1</t>
  </si>
  <si>
    <t>Забезпечення роботи кабінетів щеплень: придбання одноразових шприців, рукавичок,  деззасобів, халатів (медичного одягу, з метою дотримання санеітарно-гігієнічних норм в роботі кабінетів щеплень)</t>
  </si>
  <si>
    <t>Профілактика грипу та ГРВІ у осіб підвищеного ризику захворюваності на грип та ГРВІ</t>
  </si>
  <si>
    <t>1.4.2</t>
  </si>
  <si>
    <t>Проведення санітарно-просвітницької роботи серед населення району з питань імунопрофілактики.</t>
  </si>
  <si>
    <t>1.4.3</t>
  </si>
  <si>
    <t>Обстеження осіб із груп ризику інфікування ВІЛ- інфекцією (придбання тест-смужок).</t>
  </si>
  <si>
    <t>Забезпечення ранньої діагностики ВІЛ-інфекції.</t>
  </si>
  <si>
    <t>1.4.4</t>
  </si>
  <si>
    <t>Забезпечення захисту медичних працівників закладу від інфікування ВІЛ-інфекцією: засоби індивідуального захисту, дезінфекційні засоби.</t>
  </si>
  <si>
    <t>Адміністрація КНП "Тростянецький ЦПМД" ТМР</t>
  </si>
  <si>
    <t>Відсутність випадків професійного захворювання на ВІЛ.</t>
  </si>
  <si>
    <t>1.4.5</t>
  </si>
  <si>
    <t>Здійснення заходів з профілактики передачі ВІЛ-інфекції від матері до дитини шляхом забезпечення адаптованими  молочними сумішами для дітей першого року життя, народжених ВІЛ-інфікованими матерями.</t>
  </si>
  <si>
    <t>КНП "Тростянецький ЦПМД" ТМР, міська рада</t>
  </si>
  <si>
    <t>1.4.6</t>
  </si>
  <si>
    <t>Страхування медичних працівників</t>
  </si>
  <si>
    <t>Зменшення випадків передачі ВІЛ інфекції від матері до дитину</t>
  </si>
  <si>
    <t>Фінансові гарантії працівникам у випадку професійного захворювання на ВІЛ.</t>
  </si>
  <si>
    <t>1.5</t>
  </si>
  <si>
    <t>Цукровий та нецукровий діабети.</t>
  </si>
  <si>
    <t>1.5.1</t>
  </si>
  <si>
    <t>1.5.2</t>
  </si>
  <si>
    <t>Забезпечення структурних підрозділів КНП «Тростянецький ЦПМД» ТМР   глюкометрами  для діагностики  цукрового діабету.</t>
  </si>
  <si>
    <t>Забезпечення структурних підрозділів КНП «Тростянецький ЦПМД» ТМР  тест – смужками для ранньої  діагностики цукрового  діабету.</t>
  </si>
  <si>
    <t>1.6</t>
  </si>
  <si>
    <t>Профілактика, діагностика та лікування онкологічних хворих.</t>
  </si>
  <si>
    <t>1.6.1</t>
  </si>
  <si>
    <t>Забезпечення онкохворих знеболюючими  лікарськими препаратами , в т.ч. які містять наркотичні  речовини.</t>
  </si>
  <si>
    <t>КНП "Тростянецький ЦПМД" ТМР
Місцева рада</t>
  </si>
  <si>
    <t>Покращення якості життя та досягнення ефективного знеболення пацієнтів у термінальній стадії.</t>
  </si>
  <si>
    <t>1.6.2</t>
  </si>
  <si>
    <t>Зменшення виявлення онкологічних захворювань у занедбаному стані.</t>
  </si>
  <si>
    <t>1.7</t>
  </si>
  <si>
    <t>Covid-19</t>
  </si>
  <si>
    <t>1.7.2</t>
  </si>
  <si>
    <t>Придбання дезінфекційних засобів</t>
  </si>
  <si>
    <t>1.7.3</t>
  </si>
  <si>
    <t>1.8</t>
  </si>
  <si>
    <t>Лікування  пільгових  категорій  населення</t>
  </si>
  <si>
    <t>1.8.1</t>
  </si>
  <si>
    <t>Забезпечення осіб з інвалідністю та дітей з інвалідністю виробами медичного призначення (підгузки, калоприймачі, сечоприймачі та інше)</t>
  </si>
  <si>
    <t>КНП "Тростянецький ЦПМД" ТМР
Міська рада</t>
  </si>
  <si>
    <t>1.8.2</t>
  </si>
  <si>
    <t>Забезпечення хворих на орфанні захворювання, рідкісні ендокринні хвороби медикаментами.</t>
  </si>
  <si>
    <t>1.8.3</t>
  </si>
  <si>
    <t>Забезпечення ліками хворих, що перенесли трансплантацію нирок</t>
  </si>
  <si>
    <t>1.8.4</t>
  </si>
  <si>
    <t>Забезпечення ліками хворих, що перенесли операцію на серці (заміна клапану)</t>
  </si>
  <si>
    <t>1.8.5</t>
  </si>
  <si>
    <t>Покращення тривалості та якості життя населення, забезпечення якісного медикаментозного лікування пільгових категорій населення, забезпечення безкоштовного надання невідкладної медичної допомоги.</t>
  </si>
  <si>
    <t>1.9</t>
  </si>
  <si>
    <t>Місцеві стимули</t>
  </si>
  <si>
    <t>1.9.1</t>
  </si>
  <si>
    <t>Матеріальне заохочення медичних працівників сільської місцевості</t>
  </si>
  <si>
    <t>1.10</t>
  </si>
  <si>
    <t>Клієнтський сервіс</t>
  </si>
  <si>
    <t>1.10.1</t>
  </si>
  <si>
    <t>Вдосконалення навичок персоналу за рахунок навчання (тренінги, семінари, програми адаптації)</t>
  </si>
  <si>
    <t>1.10.2</t>
  </si>
  <si>
    <t>1.10.3</t>
  </si>
  <si>
    <t>Покращення якості надання медичних послуг</t>
  </si>
  <si>
    <t>2.</t>
  </si>
  <si>
    <t>Поліпшення матеріально – технічної бази структурних підрозділів КНП «Тростянецький ЦПМД» ТМР.</t>
  </si>
  <si>
    <t>2.1</t>
  </si>
  <si>
    <r>
      <t xml:space="preserve">Проведення капітальних та поточних ремонтів структурних підрозділів </t>
    </r>
    <r>
      <rPr>
        <b/>
        <sz val="9"/>
        <color rgb="FF00000A"/>
        <rFont val="Times New Roman"/>
        <family val="1"/>
        <charset val="204"/>
      </rPr>
      <t>КНП «Тростянецький ЦПМД» ТМР</t>
    </r>
  </si>
  <si>
    <t>2.1.2</t>
  </si>
  <si>
    <t>2.1.3</t>
  </si>
  <si>
    <t>2.1.4</t>
  </si>
  <si>
    <t>2.1.5</t>
  </si>
  <si>
    <t>Проведення поточних ремонтів наявного автотранспорту та технічне обслуговування</t>
  </si>
  <si>
    <t>Забезпечення санітарних автомобілів паливно-мастильними матеріалами</t>
  </si>
  <si>
    <t>2.2</t>
  </si>
  <si>
    <t>Розвиток інформаційних технологій.</t>
  </si>
  <si>
    <t>2.2.1</t>
  </si>
  <si>
    <t>Придбання комп’ютерних комплексів для забезпечення медичних працівників автоматизованими робочими місцями, підключення інтернету</t>
  </si>
  <si>
    <t>2.2.2</t>
  </si>
  <si>
    <t>Оплата послуг забезпечення функціонування наявних комп’ютерних програм (медичних, кадрових, фінансових)</t>
  </si>
  <si>
    <t>2.2.3</t>
  </si>
  <si>
    <t>Забезпечення комп’ютерною технікою автоматизованих робочих місць згідно табеля оснащення.</t>
  </si>
  <si>
    <t>Забезпечення мешканців доступом до амбулаторної картки в електронному вигляді, можливість дистанційної діагностики стану здоров’я та проведенням онлайн-консультацій лікарів, тощо.</t>
  </si>
  <si>
    <t>Автоматизація обліку медичних послуг та управління медичною та фінансовою інформацією в цифровому вигляді.</t>
  </si>
  <si>
    <t>2.3</t>
  </si>
  <si>
    <t>2.3.1</t>
  </si>
  <si>
    <t>2.3.2</t>
  </si>
  <si>
    <t>2.3.3</t>
  </si>
  <si>
    <t>Проведення поточних ремонтів та повірки  функціонуючого медичного обладнання.</t>
  </si>
  <si>
    <t>2.3.4</t>
  </si>
  <si>
    <t>Придбання медикаментів для надання невідкладної допомоги, перев’язувальних матеріалів, виробів медичного призначення, дезінфекційних засобів, засобів індивідуального захисту.</t>
  </si>
  <si>
    <t>Забезпечення своєчасного надання прикріпленому населенню невідкладної медичної допомоги, обслуговування викликів.</t>
  </si>
  <si>
    <t>Придбання відео-комплексів для демонстрації освітніх відеоматеріалів з метою проведення  якісної санітарно – освітньої  роботи  в  амбулаторіях.</t>
  </si>
  <si>
    <t>Підвищення обізнаності населення в питаннях збереження та зміцнення здоров’я, профілактики та ранньої діагностики хвороб.</t>
  </si>
  <si>
    <t>3.</t>
  </si>
  <si>
    <t xml:space="preserve">Створення належних умов для функціонування медичного закладу </t>
  </si>
  <si>
    <t>3.1</t>
  </si>
  <si>
    <t>Оплата енергоносіїв</t>
  </si>
  <si>
    <t>3.1.2</t>
  </si>
  <si>
    <t>Оплата водопостачання та водовідведення</t>
  </si>
  <si>
    <t>3.1.1</t>
  </si>
  <si>
    <t>Оплата електроенергії</t>
  </si>
  <si>
    <t>3.1.3</t>
  </si>
  <si>
    <t>Оплата природного газу</t>
  </si>
  <si>
    <t>Загальний обсяг ресурсів</t>
  </si>
  <si>
    <t>Зменшення захворюваності на вакцинокеровані інфекції.</t>
  </si>
  <si>
    <t>Всього по 3 розділу</t>
  </si>
  <si>
    <t>Всього по 2 розділу</t>
  </si>
  <si>
    <t>Всього по 1 розділу</t>
  </si>
  <si>
    <t>4.</t>
  </si>
  <si>
    <t>Білківський старостинський округ</t>
  </si>
  <si>
    <t>4.1</t>
  </si>
  <si>
    <t>4.2</t>
  </si>
  <si>
    <t>Медикаменти, деззасоби, ЗІЗ</t>
  </si>
  <si>
    <t>4.3</t>
  </si>
  <si>
    <t>4.5</t>
  </si>
  <si>
    <t>Поточний ремонт кабінетів амбулаторія с.Білка</t>
  </si>
  <si>
    <t>4.7</t>
  </si>
  <si>
    <t>4.9</t>
  </si>
  <si>
    <t>Оплата інших енергоносіїв (дрова)</t>
  </si>
  <si>
    <t>Забезпечення якісного, повного  обстеження населення з метою своєчасного виявлення хвороб та попередження ускладнень</t>
  </si>
  <si>
    <t>Покращення умов медичного обслуговування пацієнтів</t>
  </si>
  <si>
    <t>Забезпечення належного функціонування амбулаторії та ФП</t>
  </si>
  <si>
    <t>Забезпечення належного функціонуванняТростянецького центру первинної медичної допомоги та його структурних підрозділів</t>
  </si>
  <si>
    <t>Забезпечення безперебійної роботи закладу</t>
  </si>
  <si>
    <t>5.</t>
  </si>
  <si>
    <t>Буймерський старостинський округ</t>
  </si>
  <si>
    <t>5.2</t>
  </si>
  <si>
    <t>Медикаменти для надання невідкладної допомоги, дезінфекційні засоби</t>
  </si>
  <si>
    <t>5.4</t>
  </si>
  <si>
    <t>6.</t>
  </si>
  <si>
    <t>Кам’янський старостинський округ</t>
  </si>
  <si>
    <t>6.1</t>
  </si>
  <si>
    <t>6.2</t>
  </si>
  <si>
    <t>Оплата інших енергоносіїв</t>
  </si>
  <si>
    <t>Оплата водопостачання</t>
  </si>
  <si>
    <t>Витрати на дезінфекційні засоби, лікарські засоби для надання невідкладної  допомоги, перев’ язувальні матеріали</t>
  </si>
  <si>
    <t>Створення доступності для маломобільних груп населення</t>
  </si>
  <si>
    <t>Забезпечення  належного функціювання амбулаторії</t>
  </si>
  <si>
    <t>7.</t>
  </si>
  <si>
    <t>Криничанський старостинський округ</t>
  </si>
  <si>
    <t>7.1</t>
  </si>
  <si>
    <t>8.</t>
  </si>
  <si>
    <t>Люджанський старостинський округ</t>
  </si>
  <si>
    <t>Медикаменти, вироби мед.призначення,деззасоби, засоби індивідуального захисту</t>
  </si>
  <si>
    <t>9.</t>
  </si>
  <si>
    <t>Мартинівський старостинський округ</t>
  </si>
  <si>
    <t>9.1</t>
  </si>
  <si>
    <t>9.2</t>
  </si>
  <si>
    <t>Печинський старостинський округ</t>
  </si>
  <si>
    <t>11.1</t>
  </si>
  <si>
    <t>Станівський старостинський округ</t>
  </si>
  <si>
    <t>Встановлення електролічильника</t>
  </si>
  <si>
    <t>Солдатський старостинський округ</t>
  </si>
  <si>
    <t>Забезпечення належного функціонування  ФП</t>
  </si>
  <si>
    <t>Придбання медикаментів, деззасобів, засобів індивідуального захисту</t>
  </si>
  <si>
    <t>Всього по старостинським округам</t>
  </si>
  <si>
    <t>ВСЬОГО</t>
  </si>
  <si>
    <t>2025-2027</t>
  </si>
  <si>
    <t xml:space="preserve">2025-2027   </t>
  </si>
  <si>
    <t>10,</t>
  </si>
  <si>
    <t>1.2.</t>
  </si>
  <si>
    <t>Придбання медичних виробів та розхідних матеріалів (серветки спиртові, кріопробірки, шпателі та ін.)</t>
  </si>
  <si>
    <t>Придбання швидких тестів на Covid-19</t>
  </si>
  <si>
    <t>Забезпечення ліками хворих учасників бойових дій</t>
  </si>
  <si>
    <t>1,9.2</t>
  </si>
  <si>
    <t>Забезпечення житлом медичних працівників КНП"Тростянецький ЦПМД" ТМР</t>
  </si>
  <si>
    <t>22025-2027</t>
  </si>
  <si>
    <t>Мотивізація сімейного лікаря до роботи в громаді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</si>
  <si>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</si>
  <si>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2,2.4</t>
  </si>
  <si>
    <t>Облаштування системивідеонагляду  АЗСПМ №1</t>
  </si>
  <si>
    <t xml:space="preserve">Придбання меблів </t>
  </si>
  <si>
    <t>Облаштування електролічильника на фасаді амбулаторії</t>
  </si>
  <si>
    <t>Проведення електроенергії в ФП с. Станова</t>
  </si>
  <si>
    <t>Оплата інтернету в амбулаторії с. Люджа</t>
  </si>
  <si>
    <t>Оплата інтернету АЗПСМ с. Кам’янка</t>
  </si>
  <si>
    <t>Забезпечення належного функціонування  амбулаторії</t>
  </si>
  <si>
    <t>Оплата інтернету амбулаторії с. Білка</t>
  </si>
  <si>
    <t>Оплату інтернету ФП с. Станова</t>
  </si>
  <si>
    <t>Придбання медикаментів, деззасобів та медичного обладнання для  ФП с.Солдатське, ФП с.Крамчанка,ФП с.Ницаха</t>
  </si>
  <si>
    <t>Оплата теплопостачання ФП с.Солдатське</t>
  </si>
  <si>
    <t>Матеріальне заохочення сімейних лікарі при ранньому виявленні онко захворювань</t>
  </si>
  <si>
    <t>10.1</t>
  </si>
  <si>
    <t>10.2</t>
  </si>
  <si>
    <t>11</t>
  </si>
  <si>
    <t>11.2</t>
  </si>
  <si>
    <t>11.3</t>
  </si>
  <si>
    <t>11.4</t>
  </si>
  <si>
    <t>11.5</t>
  </si>
  <si>
    <t>12</t>
  </si>
  <si>
    <t>12.1</t>
  </si>
  <si>
    <t>12.2</t>
  </si>
  <si>
    <t>12.3</t>
  </si>
  <si>
    <t>12.4</t>
  </si>
  <si>
    <t>12.5</t>
  </si>
  <si>
    <t>6,3</t>
  </si>
  <si>
    <t>6,4</t>
  </si>
  <si>
    <t>6,5</t>
  </si>
  <si>
    <t>6,6</t>
  </si>
  <si>
    <t>6,7</t>
  </si>
  <si>
    <t>Забезпечити дотримання вимог інфекційного контролю щодо туберкульозу в структурних підрозділах КНП «Тростянецький ЦПМД» ТМР:
- забезпечення медичних працівників первинної ланки індивідуальними засобами захисту населення (респіратори, маски, рукавички);
- придбання деззасобів для ДОТ-кабінетів та роботи в тубвогнищах.</t>
  </si>
  <si>
    <t>Проведення санітарно-просвітницької роботи з профылактики туберкульозу</t>
  </si>
  <si>
    <t>Забезпечення 100 % огляду хворих на цукровий діабет . Забезпечення ранньої діагностики цукрового діабету у населення.</t>
  </si>
  <si>
    <t>1.9.3</t>
  </si>
  <si>
    <t>1,9.4</t>
  </si>
  <si>
    <t xml:space="preserve">Матеріальне заохочення  працівників ФП </t>
  </si>
  <si>
    <t>Покращення сервісу надання комунікаційних послуг (впровадження програмного забезпечення « Binotel»</t>
  </si>
  <si>
    <t>Підтримка корпоративної культури підприємства (дрес-код), спецодяг</t>
  </si>
  <si>
    <t>Забезпечення доступності  медичних послуг до населення</t>
  </si>
  <si>
    <t>Ремонт даху  господарчих будівель АЗСПМ №1</t>
  </si>
  <si>
    <t>Капітальний ремонт найпростішого укриття</t>
  </si>
  <si>
    <t>Забезпечення безпеки медичних працівників та пацієнтів.</t>
  </si>
  <si>
    <t>Забезпечення обслуговування викликів  вдома, виїздів лікарів в села.</t>
  </si>
  <si>
    <t>Продовження впровадження Е-черги, Е-записи,  постійне інформування пацієнтів</t>
  </si>
  <si>
    <t>Забезпечення охороності об’єкта</t>
  </si>
  <si>
    <t>Придбання медичного обладнання, інструментарію, санітарного автотранспорту</t>
  </si>
  <si>
    <t>Придбання розхідних матеріалів для гематологічних аналізаторів крові,біохімічного аналізатора крові та аналізатора сечі,апарат УЗД</t>
  </si>
  <si>
    <t>Забезпечення належного функціонування Тростянецького центру первинної медичної допомоги та його структурних підрозділів</t>
  </si>
  <si>
    <t>Встановлення модульного ФП з обладнанням  в с. Олексино</t>
  </si>
  <si>
    <t>Покращення умов медичного обслуговування пацієнтів та  комфортних умов медичного персоналу</t>
  </si>
  <si>
    <t>Оплата природного газу ФП с.Олексино</t>
  </si>
  <si>
    <t>Оплата інших енергоносіїв (дрова)(амбулаторія с. Білка та ФП с. Вишневе)</t>
  </si>
  <si>
    <t>Відновлення  мережі інтернет до ФП с.Буймер, оплата інтернету</t>
  </si>
  <si>
    <t>Облаштування пандуса  та вхідної групи АЗПСМ с.Кам’янка</t>
  </si>
  <si>
    <t>Ремонт даху  АЗПСМ с. Кам’янка</t>
  </si>
  <si>
    <t>Встановлення модульного ФП з обладнанням в с. Криничне</t>
  </si>
  <si>
    <t>Оплата інших енергоносіїв(дрова)</t>
  </si>
  <si>
    <t>8.1</t>
  </si>
  <si>
    <t>8.2</t>
  </si>
  <si>
    <t>8.3</t>
  </si>
  <si>
    <t>8.4</t>
  </si>
  <si>
    <t>8.5</t>
  </si>
  <si>
    <t xml:space="preserve"> Відновлення водопостачання амбулаторії с.Люджа</t>
  </si>
  <si>
    <t>Встановлення модульного ФП з обладнанням в  с. Мартинівка</t>
  </si>
  <si>
    <t>11.6</t>
  </si>
  <si>
    <t>Виготовлення технічної документації   ФП с.Станова</t>
  </si>
  <si>
    <t xml:space="preserve">Утеплення приміщення ФП с.Солдатське </t>
  </si>
  <si>
    <t>Запобігання виникненню та поширенню, локалізацію та ліквідацію короновірусної хвороби.</t>
  </si>
  <si>
    <t>Поліпшення  безпечних умов праці</t>
  </si>
  <si>
    <t>5.3</t>
  </si>
  <si>
    <t>4.4</t>
  </si>
  <si>
    <t>4.6</t>
  </si>
  <si>
    <t>4.8</t>
  </si>
  <si>
    <t>5.1</t>
  </si>
  <si>
    <t>7.2</t>
  </si>
  <si>
    <t>7.3</t>
  </si>
  <si>
    <t>7.4</t>
  </si>
  <si>
    <t xml:space="preserve">Пропаганда здорового способу життя. Раннє виявлення онкологічних захворювань візуальних форм. Сприяння спеціального лікування онкохворих. </t>
  </si>
  <si>
    <t>1.7.1</t>
  </si>
  <si>
    <t>9.3</t>
  </si>
  <si>
    <t>Забезпечення отримання електронних комунікаційних послуг.</t>
  </si>
  <si>
    <t>до Порядку розроблення місцевих цільових програм,</t>
  </si>
  <si>
    <t xml:space="preserve">фінансування, моніторингу та звітності про їх </t>
  </si>
  <si>
    <t>виконання</t>
  </si>
  <si>
    <t>ЗАХОДИ З РЕАЛІЗАЦІЇ ПРОГРАМИ РОЗВИТКУ
 комунального некомерційного підприємства «Тростянецький центр первинної медичної допомоги» Тростянецької міської ради</t>
  </si>
  <si>
    <t xml:space="preserve">Забезпечення надання населенню первинної медичної допомоги </t>
  </si>
  <si>
    <t>Зміст заходів</t>
  </si>
  <si>
    <t>Строк виконання заходу</t>
  </si>
  <si>
    <t>Виконавці</t>
  </si>
  <si>
    <t>Джерела фінансування</t>
  </si>
  <si>
    <t>Обсяги фінансування по роках,тис.грн.</t>
  </si>
  <si>
    <t>План</t>
  </si>
  <si>
    <t>Факт</t>
  </si>
  <si>
    <t>Очікуваний результат</t>
  </si>
  <si>
    <t>Інші джерела</t>
  </si>
  <si>
    <t>Місцевий бюджет</t>
  </si>
  <si>
    <t>Медичні працівники КНП "Тростянецький ЦПМД" ТМР,міська рада</t>
  </si>
  <si>
    <t xml:space="preserve">КНП "Тростянецький ЦПМД" ТМР
</t>
  </si>
  <si>
    <t>Додаток 2</t>
  </si>
  <si>
    <t xml:space="preserve">Секретар міської ради </t>
  </si>
  <si>
    <t>Наталія КОВАЛЬОВА</t>
  </si>
  <si>
    <t>2.1.6</t>
  </si>
  <si>
    <t>2.1.1</t>
  </si>
  <si>
    <t>Капітальний ремонт приміщення   та виготовлення документів по вул. Благовіщенська,55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</si>
</sst>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A"/>
      <name val="Times New Roman"/>
      <family val="1"/>
      <charset val="204"/>
    </font>
    <font>
      <b/>
      <sz val="9"/>
      <color rgb="FF00000A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3" fillId="0" borderId="0" xfId="0" applyFont="1"/>
    <xf numFmtId="0" fontId="5" fillId="0" borderId="1" xfId="0" applyFont="1" applyBorder="1"/>
    <xf numFmtId="0" fontId="5" fillId="0" borderId="0" xfId="0" applyFont="1"/>
    <xf numFmtId="49" fontId="5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/>
    <xf numFmtId="0" fontId="7" fillId="0" borderId="0" xfId="0" applyFont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/>
    <xf numFmtId="0" fontId="6" fillId="0" borderId="1" xfId="0" applyFont="1" applyBorder="1"/>
    <xf numFmtId="0" fontId="9" fillId="0" borderId="1" xfId="0" applyFont="1" applyBorder="1" applyAlignment="1">
      <alignment wrapText="1"/>
    </xf>
    <xf numFmtId="49" fontId="5" fillId="0" borderId="4" xfId="0" applyNumberFormat="1" applyFont="1" applyBorder="1"/>
    <xf numFmtId="0" fontId="5" fillId="0" borderId="4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/>
    <xf numFmtId="49" fontId="2" fillId="0" borderId="0" xfId="0" applyNumberFormat="1" applyFont="1"/>
    <xf numFmtId="0" fontId="5" fillId="0" borderId="4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49" fontId="11" fillId="0" borderId="0" xfId="0" applyNumberFormat="1" applyFont="1"/>
    <xf numFmtId="0" fontId="9" fillId="0" borderId="1" xfId="0" applyFont="1" applyBorder="1"/>
    <xf numFmtId="0" fontId="3" fillId="0" borderId="1" xfId="0" applyFont="1" applyBorder="1"/>
    <xf numFmtId="0" fontId="7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5" xfId="0" applyFont="1" applyBorder="1" applyAlignment="1">
      <alignment vertical="center" wrapText="1"/>
    </xf>
    <xf numFmtId="0" fontId="3" fillId="3" borderId="0" xfId="0" applyFont="1" applyFill="1"/>
    <xf numFmtId="49" fontId="2" fillId="0" borderId="1" xfId="0" applyNumberFormat="1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/>
    <xf numFmtId="164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5" fillId="3" borderId="2" xfId="0" applyFont="1" applyFill="1" applyBorder="1" applyAlignment="1"/>
    <xf numFmtId="0" fontId="5" fillId="3" borderId="3" xfId="0" applyFont="1" applyFill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3" fillId="0" borderId="7" xfId="0" applyFont="1" applyBorder="1"/>
    <xf numFmtId="0" fontId="12" fillId="0" borderId="0" xfId="0" applyFont="1"/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wrapText="1"/>
    </xf>
    <xf numFmtId="16" fontId="5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64" fontId="5" fillId="3" borderId="4" xfId="0" applyNumberFormat="1" applyFont="1" applyFill="1" applyBorder="1"/>
    <xf numFmtId="164" fontId="8" fillId="3" borderId="1" xfId="0" applyNumberFormat="1" applyFont="1" applyFill="1" applyBorder="1" applyAlignment="1">
      <alignment vertical="center"/>
    </xf>
    <xf numFmtId="0" fontId="5" fillId="3" borderId="0" xfId="0" applyFont="1" applyFill="1"/>
    <xf numFmtId="0" fontId="3" fillId="3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5" fillId="3" borderId="0" xfId="0" applyFont="1" applyFill="1" applyBorder="1"/>
    <xf numFmtId="0" fontId="3" fillId="3" borderId="0" xfId="0" applyFont="1" applyFill="1" applyBorder="1"/>
    <xf numFmtId="49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5" fillId="3" borderId="4" xfId="0" applyFont="1" applyFill="1" applyBorder="1"/>
    <xf numFmtId="0" fontId="7" fillId="3" borderId="1" xfId="0" applyFont="1" applyFill="1" applyBorder="1"/>
    <xf numFmtId="0" fontId="3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164" fontId="2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/>
    <xf numFmtId="49" fontId="11" fillId="3" borderId="1" xfId="0" applyNumberFormat="1" applyFont="1" applyFill="1" applyBorder="1"/>
    <xf numFmtId="49" fontId="2" fillId="3" borderId="4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/>
    <xf numFmtId="164" fontId="3" fillId="3" borderId="0" xfId="0" applyNumberFormat="1" applyFont="1" applyFill="1"/>
    <xf numFmtId="0" fontId="7" fillId="3" borderId="3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3" borderId="4" xfId="0" applyFont="1" applyFill="1" applyBorder="1"/>
    <xf numFmtId="164" fontId="2" fillId="3" borderId="4" xfId="0" applyNumberFormat="1" applyFont="1" applyFill="1" applyBorder="1"/>
    <xf numFmtId="0" fontId="2" fillId="0" borderId="1" xfId="0" applyFont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1" fillId="3" borderId="0" xfId="0" applyFont="1" applyFill="1"/>
    <xf numFmtId="0" fontId="3" fillId="0" borderId="0" xfId="0" applyFont="1" applyAlignment="1">
      <alignment horizontal="left"/>
    </xf>
    <xf numFmtId="0" fontId="7" fillId="3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3"/>
  <sheetViews>
    <sheetView tabSelected="1" topLeftCell="A106" zoomScale="154" zoomScaleNormal="154" workbookViewId="0">
      <selection activeCell="L149" sqref="L149"/>
    </sheetView>
  </sheetViews>
  <sheetFormatPr defaultRowHeight="12.75" x14ac:dyDescent="0.2"/>
  <cols>
    <col min="1" max="1" width="6.42578125" style="3" customWidth="1"/>
    <col min="2" max="2" width="17.42578125" style="1" customWidth="1"/>
    <col min="3" max="3" width="8.7109375" style="1" customWidth="1"/>
    <col min="4" max="5" width="10.28515625" style="1" customWidth="1"/>
    <col min="6" max="7" width="6.5703125" style="1" customWidth="1"/>
    <col min="8" max="8" width="9.140625" style="1" customWidth="1"/>
    <col min="9" max="9" width="6.5703125" style="1" customWidth="1"/>
    <col min="10" max="10" width="9.140625" style="1" customWidth="1"/>
    <col min="11" max="11" width="7.28515625" style="1" customWidth="1"/>
    <col min="12" max="12" width="7.7109375" style="1" customWidth="1"/>
    <col min="13" max="13" width="6.5703125" style="1" customWidth="1"/>
    <col min="14" max="14" width="18" style="1" customWidth="1"/>
    <col min="15" max="16384" width="9.140625" style="1"/>
  </cols>
  <sheetData>
    <row r="1" spans="1:14" x14ac:dyDescent="0.2">
      <c r="K1" s="137" t="s">
        <v>301</v>
      </c>
      <c r="L1" s="137"/>
      <c r="M1" s="137"/>
      <c r="N1" s="137"/>
    </row>
    <row r="2" spans="1:14" ht="15" customHeight="1" x14ac:dyDescent="0.2">
      <c r="K2" s="125" t="s">
        <v>284</v>
      </c>
      <c r="L2" s="125"/>
      <c r="M2" s="125"/>
      <c r="N2" s="125"/>
    </row>
    <row r="3" spans="1:14" x14ac:dyDescent="0.2">
      <c r="K3" s="125" t="s">
        <v>285</v>
      </c>
      <c r="L3" s="125"/>
      <c r="M3" s="125"/>
      <c r="N3" s="125"/>
    </row>
    <row r="4" spans="1:14" x14ac:dyDescent="0.2">
      <c r="K4" s="125" t="s">
        <v>286</v>
      </c>
      <c r="L4" s="125"/>
      <c r="M4" s="125"/>
      <c r="N4" s="125"/>
    </row>
    <row r="7" spans="1:14" ht="20.25" customHeight="1" x14ac:dyDescent="0.2">
      <c r="A7" s="135" t="s">
        <v>287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4" ht="37.5" customHeight="1" x14ac:dyDescent="0.2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 ht="37.5" customHeight="1" x14ac:dyDescent="0.2">
      <c r="A9" s="136" t="s">
        <v>0</v>
      </c>
      <c r="B9" s="138" t="s">
        <v>289</v>
      </c>
      <c r="C9" s="139" t="s">
        <v>290</v>
      </c>
      <c r="D9" s="139" t="s">
        <v>291</v>
      </c>
      <c r="E9" s="144" t="s">
        <v>292</v>
      </c>
      <c r="F9" s="140" t="s">
        <v>293</v>
      </c>
      <c r="G9" s="141"/>
      <c r="H9" s="141"/>
      <c r="I9" s="141"/>
      <c r="J9" s="141"/>
      <c r="K9" s="141"/>
      <c r="L9" s="141"/>
      <c r="M9" s="142"/>
      <c r="N9" s="148" t="s">
        <v>296</v>
      </c>
    </row>
    <row r="10" spans="1:14" x14ac:dyDescent="0.2">
      <c r="A10" s="136"/>
      <c r="B10" s="138"/>
      <c r="C10" s="139"/>
      <c r="D10" s="139"/>
      <c r="E10" s="147"/>
      <c r="F10" s="146">
        <v>2025</v>
      </c>
      <c r="G10" s="146"/>
      <c r="H10" s="146">
        <v>2026</v>
      </c>
      <c r="I10" s="146"/>
      <c r="J10" s="146">
        <v>2027</v>
      </c>
      <c r="K10" s="146"/>
      <c r="L10" s="146" t="s">
        <v>1</v>
      </c>
      <c r="M10" s="146"/>
      <c r="N10" s="128"/>
    </row>
    <row r="11" spans="1:14" x14ac:dyDescent="0.2">
      <c r="A11" s="136"/>
      <c r="B11" s="138"/>
      <c r="C11" s="139"/>
      <c r="D11" s="139"/>
      <c r="E11" s="145"/>
      <c r="F11" s="2" t="s">
        <v>294</v>
      </c>
      <c r="G11" s="2" t="s">
        <v>295</v>
      </c>
      <c r="H11" s="2" t="s">
        <v>294</v>
      </c>
      <c r="I11" s="2" t="s">
        <v>295</v>
      </c>
      <c r="J11" s="2" t="s">
        <v>294</v>
      </c>
      <c r="K11" s="2" t="s">
        <v>295</v>
      </c>
      <c r="L11" s="2" t="s">
        <v>294</v>
      </c>
      <c r="M11" s="2" t="s">
        <v>295</v>
      </c>
      <c r="N11" s="129"/>
    </row>
    <row r="12" spans="1:14" x14ac:dyDescent="0.2">
      <c r="A12" s="112">
        <v>1</v>
      </c>
      <c r="B12" s="113">
        <v>2</v>
      </c>
      <c r="C12" s="114">
        <v>3</v>
      </c>
      <c r="D12" s="114">
        <v>4</v>
      </c>
      <c r="E12" s="115">
        <v>5</v>
      </c>
      <c r="F12" s="116">
        <v>6</v>
      </c>
      <c r="G12" s="116">
        <v>7</v>
      </c>
      <c r="H12" s="116">
        <v>8</v>
      </c>
      <c r="I12" s="116">
        <v>9</v>
      </c>
      <c r="J12" s="116">
        <v>10</v>
      </c>
      <c r="K12" s="116">
        <v>11</v>
      </c>
      <c r="L12" s="116">
        <v>12</v>
      </c>
      <c r="M12" s="116">
        <v>13</v>
      </c>
      <c r="N12" s="111">
        <v>14</v>
      </c>
    </row>
    <row r="13" spans="1:14" ht="18.75" customHeight="1" x14ac:dyDescent="0.2">
      <c r="A13" s="13" t="s">
        <v>2</v>
      </c>
      <c r="B13" s="143" t="s">
        <v>288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</row>
    <row r="14" spans="1:14" x14ac:dyDescent="0.2">
      <c r="A14" s="47" t="s">
        <v>3</v>
      </c>
      <c r="B14" s="13" t="s">
        <v>4</v>
      </c>
      <c r="C14" s="2" t="s">
        <v>190</v>
      </c>
      <c r="D14" s="6"/>
      <c r="E14" s="114"/>
      <c r="F14" s="101">
        <f>F15</f>
        <v>35</v>
      </c>
      <c r="G14" s="101">
        <f>G15</f>
        <v>0</v>
      </c>
      <c r="H14" s="96">
        <f t="shared" ref="H14:K14" si="0">H15</f>
        <v>36</v>
      </c>
      <c r="I14" s="97">
        <f t="shared" si="0"/>
        <v>0</v>
      </c>
      <c r="J14" s="96">
        <f t="shared" si="0"/>
        <v>37</v>
      </c>
      <c r="K14" s="97">
        <f t="shared" si="0"/>
        <v>0</v>
      </c>
      <c r="L14" s="97">
        <f>F14+H14+J14</f>
        <v>108</v>
      </c>
      <c r="M14" s="97">
        <f>G14+I14+K14</f>
        <v>0</v>
      </c>
      <c r="N14" s="144" t="s">
        <v>8</v>
      </c>
    </row>
    <row r="15" spans="1:14" ht="84" x14ac:dyDescent="0.2">
      <c r="A15" s="4" t="s">
        <v>6</v>
      </c>
      <c r="B15" s="11" t="s">
        <v>7</v>
      </c>
      <c r="C15" s="2" t="s">
        <v>190</v>
      </c>
      <c r="D15" s="6" t="s">
        <v>5</v>
      </c>
      <c r="E15" s="114" t="s">
        <v>297</v>
      </c>
      <c r="F15" s="7">
        <v>35</v>
      </c>
      <c r="G15" s="8">
        <v>0</v>
      </c>
      <c r="H15" s="74">
        <v>36</v>
      </c>
      <c r="I15" s="75">
        <v>0</v>
      </c>
      <c r="J15" s="74">
        <v>37</v>
      </c>
      <c r="K15" s="75">
        <v>0</v>
      </c>
      <c r="L15" s="75">
        <f t="shared" ref="L15:L80" si="1">F15+H15+J15</f>
        <v>108</v>
      </c>
      <c r="M15" s="75">
        <f t="shared" ref="M15:M79" si="2">G15+I15+K15</f>
        <v>0</v>
      </c>
      <c r="N15" s="145"/>
    </row>
    <row r="16" spans="1:14" ht="76.5" customHeight="1" x14ac:dyDescent="0.2">
      <c r="A16" s="47" t="s">
        <v>193</v>
      </c>
      <c r="B16" s="15" t="s">
        <v>9</v>
      </c>
      <c r="C16" s="13" t="s">
        <v>190</v>
      </c>
      <c r="D16" s="112"/>
      <c r="E16" s="13"/>
      <c r="F16" s="101">
        <f>F17+F18+F19</f>
        <v>13</v>
      </c>
      <c r="G16" s="101">
        <f>G17+G18+G19</f>
        <v>0</v>
      </c>
      <c r="H16" s="96">
        <f t="shared" ref="H16:K16" si="3">H17+H18+H19</f>
        <v>13.7</v>
      </c>
      <c r="I16" s="96">
        <f t="shared" si="3"/>
        <v>0</v>
      </c>
      <c r="J16" s="96">
        <f t="shared" si="3"/>
        <v>14</v>
      </c>
      <c r="K16" s="96">
        <f t="shared" si="3"/>
        <v>0</v>
      </c>
      <c r="L16" s="97">
        <f t="shared" si="1"/>
        <v>40.700000000000003</v>
      </c>
      <c r="M16" s="97">
        <f t="shared" si="2"/>
        <v>0</v>
      </c>
      <c r="N16" s="2"/>
    </row>
    <row r="17" spans="1:14" ht="132.75" customHeight="1" x14ac:dyDescent="0.2">
      <c r="A17" s="4" t="s">
        <v>10</v>
      </c>
      <c r="B17" s="5" t="s">
        <v>11</v>
      </c>
      <c r="C17" s="2" t="s">
        <v>190</v>
      </c>
      <c r="D17" s="12" t="s">
        <v>12</v>
      </c>
      <c r="E17" s="12" t="s">
        <v>297</v>
      </c>
      <c r="F17" s="7">
        <v>3</v>
      </c>
      <c r="G17" s="8">
        <v>0</v>
      </c>
      <c r="H17" s="74">
        <v>3</v>
      </c>
      <c r="I17" s="75">
        <v>0</v>
      </c>
      <c r="J17" s="74">
        <v>3</v>
      </c>
      <c r="K17" s="75">
        <v>0</v>
      </c>
      <c r="L17" s="75">
        <f t="shared" si="1"/>
        <v>9</v>
      </c>
      <c r="M17" s="75">
        <f t="shared" si="2"/>
        <v>0</v>
      </c>
      <c r="N17" s="5" t="s">
        <v>13</v>
      </c>
    </row>
    <row r="18" spans="1:14" ht="70.5" customHeight="1" x14ac:dyDescent="0.2">
      <c r="A18" s="4" t="s">
        <v>14</v>
      </c>
      <c r="B18" s="16" t="s">
        <v>16</v>
      </c>
      <c r="C18" s="2" t="s">
        <v>190</v>
      </c>
      <c r="D18" s="12" t="s">
        <v>12</v>
      </c>
      <c r="E18" s="12" t="s">
        <v>297</v>
      </c>
      <c r="F18" s="52">
        <v>4.5</v>
      </c>
      <c r="G18" s="8">
        <v>0</v>
      </c>
      <c r="H18" s="74">
        <v>5</v>
      </c>
      <c r="I18" s="75">
        <v>0</v>
      </c>
      <c r="J18" s="74">
        <v>5.5</v>
      </c>
      <c r="K18" s="75">
        <v>0</v>
      </c>
      <c r="L18" s="75">
        <f t="shared" si="1"/>
        <v>15</v>
      </c>
      <c r="M18" s="75">
        <f t="shared" si="2"/>
        <v>0</v>
      </c>
      <c r="N18" s="27" t="s">
        <v>17</v>
      </c>
    </row>
    <row r="19" spans="1:14" ht="108" x14ac:dyDescent="0.2">
      <c r="A19" s="4" t="s">
        <v>15</v>
      </c>
      <c r="B19" s="11" t="s">
        <v>18</v>
      </c>
      <c r="C19" s="2" t="s">
        <v>190</v>
      </c>
      <c r="D19" s="12" t="s">
        <v>12</v>
      </c>
      <c r="E19" s="12" t="s">
        <v>298</v>
      </c>
      <c r="F19" s="52">
        <v>5.5</v>
      </c>
      <c r="G19" s="8">
        <v>0</v>
      </c>
      <c r="H19" s="74">
        <v>5.7</v>
      </c>
      <c r="I19" s="75">
        <v>0</v>
      </c>
      <c r="J19" s="75">
        <v>5.5</v>
      </c>
      <c r="K19" s="75">
        <v>0</v>
      </c>
      <c r="L19" s="75">
        <f t="shared" si="1"/>
        <v>16.7</v>
      </c>
      <c r="M19" s="75">
        <f t="shared" si="2"/>
        <v>0</v>
      </c>
      <c r="N19" s="25" t="s">
        <v>19</v>
      </c>
    </row>
    <row r="20" spans="1:14" ht="36" x14ac:dyDescent="0.2">
      <c r="A20" s="4" t="s">
        <v>20</v>
      </c>
      <c r="B20" s="15" t="s">
        <v>21</v>
      </c>
      <c r="C20" s="2" t="s">
        <v>190</v>
      </c>
      <c r="D20" s="2"/>
      <c r="E20" s="2"/>
      <c r="F20" s="96">
        <f>F21+F22+F23+F24</f>
        <v>220.8</v>
      </c>
      <c r="G20" s="96">
        <f>G21+G22+G23+G24</f>
        <v>0</v>
      </c>
      <c r="H20" s="105">
        <f>H21+H23+H22+H24</f>
        <v>241.9</v>
      </c>
      <c r="I20" s="105">
        <f t="shared" ref="I20:K20" si="4">I21+I23+I22+I24</f>
        <v>0</v>
      </c>
      <c r="J20" s="105">
        <f t="shared" si="4"/>
        <v>273</v>
      </c>
      <c r="K20" s="105">
        <f t="shared" si="4"/>
        <v>0</v>
      </c>
      <c r="L20" s="97">
        <f>F20+H20+J20</f>
        <v>735.7</v>
      </c>
      <c r="M20" s="97">
        <f t="shared" si="2"/>
        <v>0</v>
      </c>
      <c r="N20" s="2"/>
    </row>
    <row r="21" spans="1:14" ht="167.25" customHeight="1" x14ac:dyDescent="0.2">
      <c r="A21" s="4" t="s">
        <v>22</v>
      </c>
      <c r="B21" s="11" t="s">
        <v>23</v>
      </c>
      <c r="C21" s="2" t="s">
        <v>190</v>
      </c>
      <c r="D21" s="12" t="s">
        <v>12</v>
      </c>
      <c r="E21" s="12" t="s">
        <v>297</v>
      </c>
      <c r="F21" s="52">
        <v>8.3000000000000007</v>
      </c>
      <c r="G21" s="8">
        <v>0</v>
      </c>
      <c r="H21" s="74">
        <v>8.4</v>
      </c>
      <c r="I21" s="75">
        <v>0</v>
      </c>
      <c r="J21" s="74">
        <v>8.5</v>
      </c>
      <c r="K21" s="75">
        <v>0</v>
      </c>
      <c r="L21" s="75">
        <f t="shared" si="1"/>
        <v>25.200000000000003</v>
      </c>
      <c r="M21" s="75">
        <f>G21+I21+K21</f>
        <v>0</v>
      </c>
      <c r="N21" s="25" t="s">
        <v>24</v>
      </c>
    </row>
    <row r="22" spans="1:14" ht="132" x14ac:dyDescent="0.2">
      <c r="A22" s="4" t="s">
        <v>25</v>
      </c>
      <c r="B22" s="48" t="s">
        <v>26</v>
      </c>
      <c r="C22" s="49" t="s">
        <v>190</v>
      </c>
      <c r="D22" s="42" t="s">
        <v>299</v>
      </c>
      <c r="E22" s="42" t="s">
        <v>298</v>
      </c>
      <c r="F22" s="52">
        <v>170</v>
      </c>
      <c r="G22" s="50">
        <v>0</v>
      </c>
      <c r="H22" s="80">
        <v>190</v>
      </c>
      <c r="I22" s="80">
        <v>0</v>
      </c>
      <c r="J22" s="80">
        <v>220</v>
      </c>
      <c r="K22" s="80">
        <v>0</v>
      </c>
      <c r="L22" s="75">
        <f t="shared" si="1"/>
        <v>580</v>
      </c>
      <c r="M22" s="75">
        <f t="shared" si="2"/>
        <v>0</v>
      </c>
      <c r="N22" s="25" t="s">
        <v>27</v>
      </c>
    </row>
    <row r="23" spans="1:14" ht="264" x14ac:dyDescent="0.2">
      <c r="A23" s="4" t="s">
        <v>28</v>
      </c>
      <c r="B23" s="16" t="s">
        <v>233</v>
      </c>
      <c r="C23" s="2" t="s">
        <v>190</v>
      </c>
      <c r="D23" s="12" t="s">
        <v>12</v>
      </c>
      <c r="E23" s="12" t="s">
        <v>297</v>
      </c>
      <c r="F23" s="52">
        <v>39</v>
      </c>
      <c r="G23" s="8">
        <v>0</v>
      </c>
      <c r="H23" s="74">
        <v>40</v>
      </c>
      <c r="I23" s="75">
        <v>0</v>
      </c>
      <c r="J23" s="74">
        <v>41</v>
      </c>
      <c r="K23" s="75">
        <v>0</v>
      </c>
      <c r="L23" s="75">
        <f t="shared" si="1"/>
        <v>120</v>
      </c>
      <c r="M23" s="75">
        <f t="shared" si="2"/>
        <v>0</v>
      </c>
      <c r="N23" s="11" t="s">
        <v>29</v>
      </c>
    </row>
    <row r="24" spans="1:14" ht="72" x14ac:dyDescent="0.2">
      <c r="A24" s="4" t="s">
        <v>30</v>
      </c>
      <c r="B24" s="11" t="s">
        <v>234</v>
      </c>
      <c r="C24" s="2" t="s">
        <v>190</v>
      </c>
      <c r="D24" s="12" t="s">
        <v>12</v>
      </c>
      <c r="E24" s="12" t="s">
        <v>297</v>
      </c>
      <c r="F24" s="52">
        <v>3.5</v>
      </c>
      <c r="G24" s="8">
        <v>0</v>
      </c>
      <c r="H24" s="74">
        <v>3.5</v>
      </c>
      <c r="I24" s="74">
        <v>0</v>
      </c>
      <c r="J24" s="74">
        <v>3.5</v>
      </c>
      <c r="K24" s="74">
        <v>0</v>
      </c>
      <c r="L24" s="75">
        <f t="shared" si="1"/>
        <v>10.5</v>
      </c>
      <c r="M24" s="75">
        <f t="shared" si="2"/>
        <v>0</v>
      </c>
      <c r="N24" s="25" t="s">
        <v>31</v>
      </c>
    </row>
    <row r="25" spans="1:14" ht="36" x14ac:dyDescent="0.2">
      <c r="A25" s="4" t="s">
        <v>32</v>
      </c>
      <c r="B25" s="62" t="s">
        <v>33</v>
      </c>
      <c r="C25" s="2" t="s">
        <v>190</v>
      </c>
      <c r="D25" s="2"/>
      <c r="E25" s="2"/>
      <c r="F25" s="74">
        <f>F26+F27+F28+F29+F30+F31</f>
        <v>100.2</v>
      </c>
      <c r="G25" s="74">
        <f>G26+G27+G28+G29+G30+G31</f>
        <v>0</v>
      </c>
      <c r="H25" s="74">
        <f t="shared" ref="H25:K25" si="5">H26+H27+H28+H29+H30+H31</f>
        <v>104</v>
      </c>
      <c r="I25" s="74">
        <f t="shared" si="5"/>
        <v>0</v>
      </c>
      <c r="J25" s="74">
        <f t="shared" si="5"/>
        <v>107.7</v>
      </c>
      <c r="K25" s="74">
        <f t="shared" si="5"/>
        <v>0</v>
      </c>
      <c r="L25" s="75">
        <f t="shared" si="1"/>
        <v>311.89999999999998</v>
      </c>
      <c r="M25" s="75">
        <f t="shared" si="2"/>
        <v>0</v>
      </c>
      <c r="N25" s="2"/>
    </row>
    <row r="26" spans="1:14" ht="132" x14ac:dyDescent="0.2">
      <c r="A26" s="4" t="s">
        <v>34</v>
      </c>
      <c r="B26" s="11" t="s">
        <v>35</v>
      </c>
      <c r="C26" s="2" t="s">
        <v>190</v>
      </c>
      <c r="D26" s="12" t="s">
        <v>12</v>
      </c>
      <c r="E26" s="12" t="s">
        <v>297</v>
      </c>
      <c r="F26" s="52">
        <v>36</v>
      </c>
      <c r="G26" s="8">
        <v>0</v>
      </c>
      <c r="H26" s="74">
        <v>37</v>
      </c>
      <c r="I26" s="75">
        <v>0</v>
      </c>
      <c r="J26" s="74">
        <v>38</v>
      </c>
      <c r="K26" s="75">
        <v>0</v>
      </c>
      <c r="L26" s="75">
        <f t="shared" si="1"/>
        <v>111</v>
      </c>
      <c r="M26" s="75">
        <f t="shared" si="2"/>
        <v>0</v>
      </c>
      <c r="N26" s="25" t="s">
        <v>36</v>
      </c>
    </row>
    <row r="27" spans="1:14" ht="72" x14ac:dyDescent="0.2">
      <c r="A27" s="4" t="s">
        <v>37</v>
      </c>
      <c r="B27" s="11" t="s">
        <v>38</v>
      </c>
      <c r="C27" s="2" t="s">
        <v>190</v>
      </c>
      <c r="D27" s="12" t="s">
        <v>12</v>
      </c>
      <c r="E27" s="12" t="s">
        <v>297</v>
      </c>
      <c r="F27" s="52">
        <v>4</v>
      </c>
      <c r="G27" s="8">
        <v>0</v>
      </c>
      <c r="H27" s="74">
        <v>4.2</v>
      </c>
      <c r="I27" s="81">
        <v>0</v>
      </c>
      <c r="J27" s="74">
        <v>4.3</v>
      </c>
      <c r="K27" s="74">
        <v>0</v>
      </c>
      <c r="L27" s="75">
        <f t="shared" si="1"/>
        <v>12.5</v>
      </c>
      <c r="M27" s="75">
        <f t="shared" si="2"/>
        <v>0</v>
      </c>
      <c r="N27" s="27" t="s">
        <v>137</v>
      </c>
    </row>
    <row r="28" spans="1:14" ht="72" x14ac:dyDescent="0.2">
      <c r="A28" s="4" t="s">
        <v>39</v>
      </c>
      <c r="B28" s="11" t="s">
        <v>40</v>
      </c>
      <c r="C28" s="2" t="s">
        <v>190</v>
      </c>
      <c r="D28" s="12" t="s">
        <v>12</v>
      </c>
      <c r="E28" s="12" t="s">
        <v>297</v>
      </c>
      <c r="F28" s="52">
        <v>28</v>
      </c>
      <c r="G28" s="8">
        <v>0</v>
      </c>
      <c r="H28" s="74">
        <v>29</v>
      </c>
      <c r="I28" s="75">
        <v>0</v>
      </c>
      <c r="J28" s="74">
        <v>30</v>
      </c>
      <c r="K28" s="75">
        <v>0</v>
      </c>
      <c r="L28" s="75">
        <f t="shared" si="1"/>
        <v>87</v>
      </c>
      <c r="M28" s="75">
        <f t="shared" si="2"/>
        <v>0</v>
      </c>
      <c r="N28" s="25" t="s">
        <v>41</v>
      </c>
    </row>
    <row r="29" spans="1:14" ht="96" x14ac:dyDescent="0.2">
      <c r="A29" s="4" t="s">
        <v>42</v>
      </c>
      <c r="B29" s="11" t="s">
        <v>43</v>
      </c>
      <c r="C29" s="2" t="s">
        <v>190</v>
      </c>
      <c r="D29" s="12" t="s">
        <v>44</v>
      </c>
      <c r="E29" s="12" t="s">
        <v>297</v>
      </c>
      <c r="F29" s="52">
        <v>3.2</v>
      </c>
      <c r="G29" s="8">
        <v>0</v>
      </c>
      <c r="H29" s="74">
        <v>3.3</v>
      </c>
      <c r="I29" s="74">
        <v>0</v>
      </c>
      <c r="J29" s="74">
        <v>3.4</v>
      </c>
      <c r="K29" s="74">
        <v>0</v>
      </c>
      <c r="L29" s="75">
        <f t="shared" si="1"/>
        <v>9.9</v>
      </c>
      <c r="M29" s="75">
        <f t="shared" si="2"/>
        <v>0</v>
      </c>
      <c r="N29" s="12" t="s">
        <v>45</v>
      </c>
    </row>
    <row r="30" spans="1:14" ht="144" x14ac:dyDescent="0.2">
      <c r="A30" s="4" t="s">
        <v>46</v>
      </c>
      <c r="B30" s="11" t="s">
        <v>47</v>
      </c>
      <c r="C30" s="2" t="s">
        <v>190</v>
      </c>
      <c r="D30" s="12" t="s">
        <v>48</v>
      </c>
      <c r="E30" s="12" t="s">
        <v>298</v>
      </c>
      <c r="F30" s="52">
        <v>23</v>
      </c>
      <c r="G30" s="8">
        <v>0</v>
      </c>
      <c r="H30" s="81">
        <v>24</v>
      </c>
      <c r="I30" s="74">
        <v>0</v>
      </c>
      <c r="J30" s="75">
        <v>25</v>
      </c>
      <c r="K30" s="74">
        <v>0</v>
      </c>
      <c r="L30" s="75">
        <f t="shared" si="1"/>
        <v>72</v>
      </c>
      <c r="M30" s="75">
        <f t="shared" si="2"/>
        <v>0</v>
      </c>
      <c r="N30" s="12" t="s">
        <v>51</v>
      </c>
    </row>
    <row r="31" spans="1:14" ht="48" x14ac:dyDescent="0.2">
      <c r="A31" s="4" t="s">
        <v>49</v>
      </c>
      <c r="B31" s="5" t="s">
        <v>50</v>
      </c>
      <c r="C31" s="2" t="s">
        <v>190</v>
      </c>
      <c r="D31" s="12" t="s">
        <v>5</v>
      </c>
      <c r="E31" s="12" t="s">
        <v>297</v>
      </c>
      <c r="F31" s="52">
        <v>6</v>
      </c>
      <c r="G31" s="8">
        <v>0</v>
      </c>
      <c r="H31" s="74">
        <v>6.5</v>
      </c>
      <c r="I31" s="75">
        <v>0</v>
      </c>
      <c r="J31" s="74">
        <v>7</v>
      </c>
      <c r="K31" s="74">
        <v>0</v>
      </c>
      <c r="L31" s="75">
        <f t="shared" si="1"/>
        <v>19.5</v>
      </c>
      <c r="M31" s="75">
        <f t="shared" si="2"/>
        <v>0</v>
      </c>
      <c r="N31" s="12" t="s">
        <v>52</v>
      </c>
    </row>
    <row r="32" spans="1:14" ht="24" x14ac:dyDescent="0.2">
      <c r="A32" s="4" t="s">
        <v>53</v>
      </c>
      <c r="B32" s="15" t="s">
        <v>54</v>
      </c>
      <c r="C32" s="2" t="s">
        <v>190</v>
      </c>
      <c r="D32" s="2"/>
      <c r="E32" s="13"/>
      <c r="F32" s="113">
        <f>F33+F34</f>
        <v>85</v>
      </c>
      <c r="G32" s="113">
        <f>G33+G34</f>
        <v>0</v>
      </c>
      <c r="H32" s="96">
        <f t="shared" ref="H32:K32" si="6">H33+H34</f>
        <v>91.5</v>
      </c>
      <c r="I32" s="96">
        <f t="shared" si="6"/>
        <v>0</v>
      </c>
      <c r="J32" s="96">
        <f t="shared" si="6"/>
        <v>96</v>
      </c>
      <c r="K32" s="96">
        <f t="shared" si="6"/>
        <v>0</v>
      </c>
      <c r="L32" s="97">
        <f t="shared" si="1"/>
        <v>272.5</v>
      </c>
      <c r="M32" s="97">
        <f t="shared" si="2"/>
        <v>0</v>
      </c>
      <c r="N32" s="2"/>
    </row>
    <row r="33" spans="1:14" ht="101.25" customHeight="1" x14ac:dyDescent="0.2">
      <c r="A33" s="4" t="s">
        <v>55</v>
      </c>
      <c r="B33" s="5" t="s">
        <v>57</v>
      </c>
      <c r="C33" s="2" t="s">
        <v>191</v>
      </c>
      <c r="D33" s="12" t="s">
        <v>5</v>
      </c>
      <c r="E33" s="12" t="s">
        <v>297</v>
      </c>
      <c r="F33" s="52">
        <v>27</v>
      </c>
      <c r="G33" s="8">
        <v>0</v>
      </c>
      <c r="H33" s="74">
        <v>29.5</v>
      </c>
      <c r="I33" s="75">
        <v>0</v>
      </c>
      <c r="J33" s="74">
        <v>31</v>
      </c>
      <c r="K33" s="74">
        <v>0</v>
      </c>
      <c r="L33" s="75">
        <f t="shared" si="1"/>
        <v>87.5</v>
      </c>
      <c r="M33" s="75">
        <f t="shared" si="2"/>
        <v>0</v>
      </c>
      <c r="N33" s="130" t="s">
        <v>235</v>
      </c>
    </row>
    <row r="34" spans="1:14" ht="96" x14ac:dyDescent="0.2">
      <c r="A34" s="4" t="s">
        <v>56</v>
      </c>
      <c r="B34" s="11" t="s">
        <v>58</v>
      </c>
      <c r="C34" s="2" t="s">
        <v>190</v>
      </c>
      <c r="D34" s="12" t="s">
        <v>5</v>
      </c>
      <c r="E34" s="12" t="s">
        <v>297</v>
      </c>
      <c r="F34" s="52">
        <v>58</v>
      </c>
      <c r="G34" s="8">
        <v>0</v>
      </c>
      <c r="H34" s="74">
        <v>62</v>
      </c>
      <c r="I34" s="75">
        <v>0</v>
      </c>
      <c r="J34" s="74">
        <v>65</v>
      </c>
      <c r="K34" s="75">
        <v>0</v>
      </c>
      <c r="L34" s="75">
        <f t="shared" si="1"/>
        <v>185</v>
      </c>
      <c r="M34" s="75">
        <f t="shared" si="2"/>
        <v>0</v>
      </c>
      <c r="N34" s="130"/>
    </row>
    <row r="35" spans="1:14" ht="60" x14ac:dyDescent="0.2">
      <c r="A35" s="4" t="s">
        <v>59</v>
      </c>
      <c r="B35" s="19" t="s">
        <v>60</v>
      </c>
      <c r="C35" s="2" t="s">
        <v>190</v>
      </c>
      <c r="D35" s="13"/>
      <c r="E35" s="13"/>
      <c r="F35" s="113">
        <f>F36+F37</f>
        <v>323.5</v>
      </c>
      <c r="G35" s="113">
        <f>G36+G37</f>
        <v>0</v>
      </c>
      <c r="H35" s="96">
        <f t="shared" ref="H35:K35" si="7">H36+H37</f>
        <v>354</v>
      </c>
      <c r="I35" s="96">
        <f t="shared" si="7"/>
        <v>0</v>
      </c>
      <c r="J35" s="96">
        <f t="shared" si="7"/>
        <v>374.3</v>
      </c>
      <c r="K35" s="96">
        <f t="shared" si="7"/>
        <v>0</v>
      </c>
      <c r="L35" s="97">
        <f t="shared" si="1"/>
        <v>1051.8</v>
      </c>
      <c r="M35" s="97">
        <f t="shared" si="2"/>
        <v>0</v>
      </c>
      <c r="N35" s="2"/>
    </row>
    <row r="36" spans="1:14" ht="82.5" customHeight="1" x14ac:dyDescent="0.2">
      <c r="A36" s="4" t="s">
        <v>61</v>
      </c>
      <c r="B36" s="11" t="s">
        <v>62</v>
      </c>
      <c r="C36" s="2" t="s">
        <v>190</v>
      </c>
      <c r="D36" s="12" t="s">
        <v>76</v>
      </c>
      <c r="E36" s="12" t="s">
        <v>298</v>
      </c>
      <c r="F36" s="52">
        <v>320</v>
      </c>
      <c r="G36" s="8">
        <v>0</v>
      </c>
      <c r="H36" s="75">
        <v>350</v>
      </c>
      <c r="I36" s="74">
        <v>0</v>
      </c>
      <c r="J36" s="75">
        <v>370</v>
      </c>
      <c r="K36" s="74">
        <v>0</v>
      </c>
      <c r="L36" s="75">
        <f t="shared" si="1"/>
        <v>1040</v>
      </c>
      <c r="M36" s="75">
        <f t="shared" si="2"/>
        <v>0</v>
      </c>
      <c r="N36" s="25" t="s">
        <v>64</v>
      </c>
    </row>
    <row r="37" spans="1:14" ht="132" x14ac:dyDescent="0.2">
      <c r="A37" s="4" t="s">
        <v>65</v>
      </c>
      <c r="B37" s="5" t="s">
        <v>280</v>
      </c>
      <c r="C37" s="2" t="s">
        <v>190</v>
      </c>
      <c r="D37" s="12" t="s">
        <v>63</v>
      </c>
      <c r="E37" s="12" t="s">
        <v>298</v>
      </c>
      <c r="F37" s="52">
        <v>3.5</v>
      </c>
      <c r="G37" s="8">
        <v>0</v>
      </c>
      <c r="H37" s="74">
        <v>4</v>
      </c>
      <c r="I37" s="75">
        <v>0</v>
      </c>
      <c r="J37" s="74">
        <v>4.3</v>
      </c>
      <c r="K37" s="75">
        <v>0</v>
      </c>
      <c r="L37" s="75">
        <f t="shared" si="1"/>
        <v>11.8</v>
      </c>
      <c r="M37" s="75">
        <f t="shared" si="2"/>
        <v>0</v>
      </c>
      <c r="N37" s="43" t="s">
        <v>66</v>
      </c>
    </row>
    <row r="38" spans="1:14" x14ac:dyDescent="0.2">
      <c r="A38" s="47" t="s">
        <v>67</v>
      </c>
      <c r="B38" s="102" t="s">
        <v>68</v>
      </c>
      <c r="C38" s="2"/>
      <c r="D38" s="2"/>
      <c r="E38" s="2"/>
      <c r="F38" s="113">
        <f>F39+F40+F41</f>
        <v>231</v>
      </c>
      <c r="G38" s="113">
        <f>G39+G40+G41</f>
        <v>0</v>
      </c>
      <c r="H38" s="96">
        <f t="shared" ref="H38:K38" si="8">H39+H40+H41</f>
        <v>258</v>
      </c>
      <c r="I38" s="96">
        <f t="shared" si="8"/>
        <v>0</v>
      </c>
      <c r="J38" s="96">
        <f t="shared" si="8"/>
        <v>282</v>
      </c>
      <c r="K38" s="96">
        <f t="shared" si="8"/>
        <v>0</v>
      </c>
      <c r="L38" s="97">
        <f t="shared" si="1"/>
        <v>771</v>
      </c>
      <c r="M38" s="97">
        <f t="shared" si="2"/>
        <v>0</v>
      </c>
      <c r="N38" s="2"/>
    </row>
    <row r="39" spans="1:14" ht="48" x14ac:dyDescent="0.2">
      <c r="A39" s="4" t="s">
        <v>281</v>
      </c>
      <c r="B39" s="11" t="s">
        <v>70</v>
      </c>
      <c r="C39" s="2" t="s">
        <v>190</v>
      </c>
      <c r="D39" s="12" t="s">
        <v>5</v>
      </c>
      <c r="E39" s="12" t="s">
        <v>297</v>
      </c>
      <c r="F39" s="52">
        <v>36</v>
      </c>
      <c r="G39" s="8">
        <v>0</v>
      </c>
      <c r="H39" s="74">
        <v>37</v>
      </c>
      <c r="I39" s="75">
        <v>0</v>
      </c>
      <c r="J39" s="74">
        <v>38</v>
      </c>
      <c r="K39" s="75">
        <v>0</v>
      </c>
      <c r="L39" s="75">
        <f t="shared" si="1"/>
        <v>111</v>
      </c>
      <c r="M39" s="75">
        <f t="shared" si="2"/>
        <v>0</v>
      </c>
      <c r="N39" s="130" t="s">
        <v>270</v>
      </c>
    </row>
    <row r="40" spans="1:14" ht="72" x14ac:dyDescent="0.2">
      <c r="A40" s="4" t="s">
        <v>69</v>
      </c>
      <c r="B40" s="5" t="s">
        <v>194</v>
      </c>
      <c r="C40" s="2" t="s">
        <v>190</v>
      </c>
      <c r="D40" s="12" t="s">
        <v>5</v>
      </c>
      <c r="E40" s="12" t="s">
        <v>297</v>
      </c>
      <c r="F40" s="52">
        <v>45</v>
      </c>
      <c r="G40" s="8"/>
      <c r="H40" s="74">
        <v>51</v>
      </c>
      <c r="I40" s="75">
        <v>0</v>
      </c>
      <c r="J40" s="74">
        <v>54</v>
      </c>
      <c r="K40" s="75">
        <v>0</v>
      </c>
      <c r="L40" s="75">
        <f t="shared" si="1"/>
        <v>150</v>
      </c>
      <c r="M40" s="75">
        <f t="shared" si="2"/>
        <v>0</v>
      </c>
      <c r="N40" s="130"/>
    </row>
    <row r="41" spans="1:14" ht="48" x14ac:dyDescent="0.2">
      <c r="A41" s="4" t="s">
        <v>71</v>
      </c>
      <c r="B41" s="22" t="s">
        <v>195</v>
      </c>
      <c r="C41" s="2" t="s">
        <v>190</v>
      </c>
      <c r="D41" s="12" t="s">
        <v>5</v>
      </c>
      <c r="E41" s="12" t="s">
        <v>297</v>
      </c>
      <c r="F41" s="52">
        <v>150</v>
      </c>
      <c r="G41" s="8">
        <v>0</v>
      </c>
      <c r="H41" s="74">
        <v>170</v>
      </c>
      <c r="I41" s="75">
        <v>0</v>
      </c>
      <c r="J41" s="74">
        <v>190</v>
      </c>
      <c r="K41" s="75">
        <v>0</v>
      </c>
      <c r="L41" s="75">
        <f t="shared" si="1"/>
        <v>510</v>
      </c>
      <c r="M41" s="75">
        <f t="shared" si="2"/>
        <v>0</v>
      </c>
      <c r="N41" s="130"/>
    </row>
    <row r="42" spans="1:14" ht="36" x14ac:dyDescent="0.2">
      <c r="A42" s="103" t="s">
        <v>72</v>
      </c>
      <c r="B42" s="92" t="s">
        <v>73</v>
      </c>
      <c r="C42" s="72" t="s">
        <v>190</v>
      </c>
      <c r="D42" s="105"/>
      <c r="E42" s="105"/>
      <c r="F42" s="96">
        <f>F43+F44+F45+F46+F47</f>
        <v>1325</v>
      </c>
      <c r="G42" s="96">
        <f>G43+G44+G45+G46+G47</f>
        <v>0</v>
      </c>
      <c r="H42" s="96">
        <f t="shared" ref="H42:K42" si="9">H43+H44+H45+H46+H47</f>
        <v>1503</v>
      </c>
      <c r="I42" s="96">
        <f t="shared" si="9"/>
        <v>0</v>
      </c>
      <c r="J42" s="96">
        <f t="shared" si="9"/>
        <v>1647</v>
      </c>
      <c r="K42" s="96">
        <f t="shared" si="9"/>
        <v>0</v>
      </c>
      <c r="L42" s="97">
        <f t="shared" si="1"/>
        <v>4475</v>
      </c>
      <c r="M42" s="97">
        <f t="shared" si="2"/>
        <v>0</v>
      </c>
      <c r="N42" s="2"/>
    </row>
    <row r="43" spans="1:14" ht="90.75" customHeight="1" x14ac:dyDescent="0.2">
      <c r="A43" s="4" t="s">
        <v>74</v>
      </c>
      <c r="B43" s="11" t="s">
        <v>75</v>
      </c>
      <c r="C43" s="2" t="s">
        <v>190</v>
      </c>
      <c r="D43" s="12" t="s">
        <v>76</v>
      </c>
      <c r="E43" s="12" t="s">
        <v>298</v>
      </c>
      <c r="F43" s="52">
        <v>65</v>
      </c>
      <c r="G43" s="8">
        <v>0</v>
      </c>
      <c r="H43" s="75">
        <v>78</v>
      </c>
      <c r="I43" s="75">
        <v>0</v>
      </c>
      <c r="J43" s="75">
        <v>82</v>
      </c>
      <c r="K43" s="74">
        <v>0</v>
      </c>
      <c r="L43" s="75">
        <f t="shared" si="1"/>
        <v>225</v>
      </c>
      <c r="M43" s="75">
        <f t="shared" si="2"/>
        <v>0</v>
      </c>
      <c r="N43" s="130" t="s">
        <v>84</v>
      </c>
    </row>
    <row r="44" spans="1:14" ht="72" x14ac:dyDescent="0.2">
      <c r="A44" s="4" t="s">
        <v>77</v>
      </c>
      <c r="B44" s="10" t="s">
        <v>78</v>
      </c>
      <c r="C44" s="2" t="s">
        <v>190</v>
      </c>
      <c r="D44" s="12" t="s">
        <v>76</v>
      </c>
      <c r="E44" s="12" t="s">
        <v>298</v>
      </c>
      <c r="F44" s="52">
        <v>915</v>
      </c>
      <c r="G44" s="8">
        <v>0</v>
      </c>
      <c r="H44" s="75">
        <v>970</v>
      </c>
      <c r="I44" s="75">
        <v>0</v>
      </c>
      <c r="J44" s="75">
        <v>1020</v>
      </c>
      <c r="K44" s="74">
        <v>0</v>
      </c>
      <c r="L44" s="75">
        <f t="shared" si="1"/>
        <v>2905</v>
      </c>
      <c r="M44" s="75">
        <f t="shared" si="2"/>
        <v>0</v>
      </c>
      <c r="N44" s="130"/>
    </row>
    <row r="45" spans="1:14" ht="60" x14ac:dyDescent="0.2">
      <c r="A45" s="4" t="s">
        <v>79</v>
      </c>
      <c r="B45" s="11" t="s">
        <v>80</v>
      </c>
      <c r="C45" s="2" t="s">
        <v>190</v>
      </c>
      <c r="D45" s="12" t="s">
        <v>76</v>
      </c>
      <c r="E45" s="12" t="s">
        <v>298</v>
      </c>
      <c r="F45" s="52">
        <v>120</v>
      </c>
      <c r="G45" s="8">
        <v>0</v>
      </c>
      <c r="H45" s="75">
        <v>160</v>
      </c>
      <c r="I45" s="75">
        <v>0</v>
      </c>
      <c r="J45" s="75">
        <v>180</v>
      </c>
      <c r="K45" s="81">
        <v>0</v>
      </c>
      <c r="L45" s="75">
        <f t="shared" si="1"/>
        <v>460</v>
      </c>
      <c r="M45" s="75">
        <f t="shared" si="2"/>
        <v>0</v>
      </c>
      <c r="N45" s="130"/>
    </row>
    <row r="46" spans="1:14" ht="60" x14ac:dyDescent="0.2">
      <c r="A46" s="4" t="s">
        <v>81</v>
      </c>
      <c r="B46" s="11" t="s">
        <v>196</v>
      </c>
      <c r="C46" s="2" t="s">
        <v>190</v>
      </c>
      <c r="D46" s="12" t="s">
        <v>76</v>
      </c>
      <c r="E46" s="12" t="s">
        <v>298</v>
      </c>
      <c r="F46" s="52">
        <v>160</v>
      </c>
      <c r="G46" s="8">
        <v>0</v>
      </c>
      <c r="H46" s="75">
        <v>210</v>
      </c>
      <c r="I46" s="75">
        <v>0</v>
      </c>
      <c r="J46" s="75">
        <v>270</v>
      </c>
      <c r="K46" s="81">
        <v>0</v>
      </c>
      <c r="L46" s="75">
        <f t="shared" si="1"/>
        <v>640</v>
      </c>
      <c r="M46" s="75">
        <f t="shared" si="2"/>
        <v>0</v>
      </c>
      <c r="N46" s="130"/>
    </row>
    <row r="47" spans="1:14" ht="60" x14ac:dyDescent="0.2">
      <c r="A47" s="4" t="s">
        <v>83</v>
      </c>
      <c r="B47" s="11" t="s">
        <v>82</v>
      </c>
      <c r="C47" s="2" t="s">
        <v>190</v>
      </c>
      <c r="D47" s="12" t="s">
        <v>76</v>
      </c>
      <c r="E47" s="12" t="s">
        <v>298</v>
      </c>
      <c r="F47" s="52">
        <v>65</v>
      </c>
      <c r="G47" s="8">
        <v>0</v>
      </c>
      <c r="H47" s="75">
        <v>85</v>
      </c>
      <c r="I47" s="75">
        <v>0</v>
      </c>
      <c r="J47" s="75">
        <v>95</v>
      </c>
      <c r="K47" s="74">
        <v>0</v>
      </c>
      <c r="L47" s="75">
        <f t="shared" si="1"/>
        <v>245</v>
      </c>
      <c r="M47" s="75">
        <f t="shared" si="2"/>
        <v>0</v>
      </c>
      <c r="N47" s="130"/>
    </row>
    <row r="48" spans="1:14" x14ac:dyDescent="0.2">
      <c r="A48" s="104" t="s">
        <v>85</v>
      </c>
      <c r="B48" s="94" t="s">
        <v>86</v>
      </c>
      <c r="C48" s="93"/>
      <c r="D48" s="93"/>
      <c r="E48" s="117"/>
      <c r="F48" s="96">
        <f>F49+F50+F51+F52</f>
        <v>5160</v>
      </c>
      <c r="G48" s="96">
        <f>G49+G50+G51+G52</f>
        <v>0</v>
      </c>
      <c r="H48" s="118">
        <f t="shared" ref="H48:K48" si="10">H49+H52++H51+H50</f>
        <v>4222</v>
      </c>
      <c r="I48" s="118">
        <f t="shared" si="10"/>
        <v>0</v>
      </c>
      <c r="J48" s="118">
        <f t="shared" si="10"/>
        <v>5025</v>
      </c>
      <c r="K48" s="118">
        <f t="shared" si="10"/>
        <v>0</v>
      </c>
      <c r="L48" s="97">
        <f t="shared" si="1"/>
        <v>14407</v>
      </c>
      <c r="M48" s="97">
        <f t="shared" si="2"/>
        <v>0</v>
      </c>
      <c r="N48" s="82"/>
    </row>
    <row r="49" spans="1:17" ht="60" x14ac:dyDescent="0.2">
      <c r="A49" s="23" t="s">
        <v>87</v>
      </c>
      <c r="B49" s="65" t="s">
        <v>198</v>
      </c>
      <c r="C49" s="24" t="s">
        <v>199</v>
      </c>
      <c r="D49" s="12" t="s">
        <v>76</v>
      </c>
      <c r="E49" s="12" t="s">
        <v>298</v>
      </c>
      <c r="F49" s="52">
        <v>500</v>
      </c>
      <c r="G49" s="8">
        <v>0</v>
      </c>
      <c r="H49" s="82">
        <v>700</v>
      </c>
      <c r="I49" s="74">
        <v>0</v>
      </c>
      <c r="J49" s="82">
        <v>900</v>
      </c>
      <c r="K49" s="74">
        <v>0</v>
      </c>
      <c r="L49" s="75">
        <f t="shared" si="1"/>
        <v>2100</v>
      </c>
      <c r="M49" s="75">
        <f t="shared" si="2"/>
        <v>0</v>
      </c>
      <c r="N49" s="128" t="s">
        <v>200</v>
      </c>
    </row>
    <row r="50" spans="1:17" ht="60" x14ac:dyDescent="0.2">
      <c r="A50" s="23" t="s">
        <v>197</v>
      </c>
      <c r="B50" s="11" t="s">
        <v>214</v>
      </c>
      <c r="C50" s="24" t="s">
        <v>199</v>
      </c>
      <c r="D50" s="12" t="s">
        <v>76</v>
      </c>
      <c r="E50" s="12" t="s">
        <v>298</v>
      </c>
      <c r="F50" s="61">
        <v>20</v>
      </c>
      <c r="G50" s="8">
        <v>0</v>
      </c>
      <c r="H50" s="82">
        <v>22</v>
      </c>
      <c r="I50" s="74">
        <v>0</v>
      </c>
      <c r="J50" s="82">
        <v>25</v>
      </c>
      <c r="K50" s="74">
        <v>0</v>
      </c>
      <c r="L50" s="75">
        <f t="shared" si="1"/>
        <v>67</v>
      </c>
      <c r="M50" s="75">
        <f t="shared" si="2"/>
        <v>0</v>
      </c>
      <c r="N50" s="128"/>
    </row>
    <row r="51" spans="1:17" ht="60" x14ac:dyDescent="0.2">
      <c r="A51" s="23" t="s">
        <v>236</v>
      </c>
      <c r="B51" s="10" t="s">
        <v>238</v>
      </c>
      <c r="C51" s="24" t="s">
        <v>199</v>
      </c>
      <c r="D51" s="12" t="s">
        <v>76</v>
      </c>
      <c r="E51" s="12" t="s">
        <v>298</v>
      </c>
      <c r="F51" s="63">
        <v>2900</v>
      </c>
      <c r="G51" s="8">
        <v>0</v>
      </c>
      <c r="H51" s="82">
        <v>3500</v>
      </c>
      <c r="I51" s="74">
        <v>0</v>
      </c>
      <c r="J51" s="82">
        <v>4100</v>
      </c>
      <c r="K51" s="74">
        <v>0</v>
      </c>
      <c r="L51" s="75">
        <f t="shared" si="1"/>
        <v>10500</v>
      </c>
      <c r="M51" s="75">
        <f t="shared" si="2"/>
        <v>0</v>
      </c>
      <c r="N51" s="128"/>
    </row>
    <row r="52" spans="1:17" ht="60" x14ac:dyDescent="0.2">
      <c r="A52" s="4" t="s">
        <v>237</v>
      </c>
      <c r="B52" s="5" t="s">
        <v>88</v>
      </c>
      <c r="C52" s="2" t="s">
        <v>190</v>
      </c>
      <c r="D52" s="12" t="s">
        <v>300</v>
      </c>
      <c r="E52" s="12" t="s">
        <v>297</v>
      </c>
      <c r="F52" s="52">
        <v>1740</v>
      </c>
      <c r="G52" s="8">
        <v>0</v>
      </c>
      <c r="H52" s="83">
        <v>0</v>
      </c>
      <c r="I52" s="79">
        <v>0</v>
      </c>
      <c r="J52" s="80">
        <v>0</v>
      </c>
      <c r="K52" s="79">
        <v>0</v>
      </c>
      <c r="L52" s="75">
        <f t="shared" si="1"/>
        <v>1740</v>
      </c>
      <c r="M52" s="75">
        <f t="shared" si="2"/>
        <v>0</v>
      </c>
      <c r="N52" s="129"/>
    </row>
    <row r="53" spans="1:17" x14ac:dyDescent="0.2">
      <c r="A53" s="4" t="s">
        <v>89</v>
      </c>
      <c r="B53" s="94" t="s">
        <v>90</v>
      </c>
      <c r="C53" s="72"/>
      <c r="D53" s="72"/>
      <c r="E53" s="105"/>
      <c r="F53" s="96">
        <f>F54+F55+F56</f>
        <v>231</v>
      </c>
      <c r="G53" s="96">
        <f>G54+G55+G56</f>
        <v>0</v>
      </c>
      <c r="H53" s="96">
        <f t="shared" ref="H53:K53" si="11">H54+H55+H56</f>
        <v>245</v>
      </c>
      <c r="I53" s="96">
        <f t="shared" si="11"/>
        <v>0</v>
      </c>
      <c r="J53" s="96">
        <f t="shared" si="11"/>
        <v>288</v>
      </c>
      <c r="K53" s="96">
        <f t="shared" si="11"/>
        <v>0</v>
      </c>
      <c r="L53" s="97">
        <f t="shared" si="1"/>
        <v>764</v>
      </c>
      <c r="M53" s="97">
        <f t="shared" si="2"/>
        <v>0</v>
      </c>
      <c r="N53" s="5"/>
    </row>
    <row r="54" spans="1:17" ht="60" x14ac:dyDescent="0.2">
      <c r="A54" s="51" t="s">
        <v>91</v>
      </c>
      <c r="B54" s="48" t="s">
        <v>92</v>
      </c>
      <c r="C54" s="49" t="s">
        <v>190</v>
      </c>
      <c r="D54" s="42" t="s">
        <v>5</v>
      </c>
      <c r="E54" s="42" t="s">
        <v>297</v>
      </c>
      <c r="F54" s="52">
        <v>15</v>
      </c>
      <c r="G54" s="8">
        <v>0</v>
      </c>
      <c r="H54" s="79">
        <v>17</v>
      </c>
      <c r="I54" s="80">
        <v>0</v>
      </c>
      <c r="J54" s="79">
        <v>19</v>
      </c>
      <c r="K54" s="80">
        <v>0</v>
      </c>
      <c r="L54" s="75">
        <f t="shared" si="1"/>
        <v>51</v>
      </c>
      <c r="M54" s="75">
        <f t="shared" si="2"/>
        <v>0</v>
      </c>
      <c r="N54" s="130" t="s">
        <v>95</v>
      </c>
    </row>
    <row r="55" spans="1:17" ht="60" x14ac:dyDescent="0.2">
      <c r="A55" s="4" t="s">
        <v>93</v>
      </c>
      <c r="B55" s="11" t="s">
        <v>240</v>
      </c>
      <c r="C55" s="2" t="s">
        <v>190</v>
      </c>
      <c r="D55" s="12" t="s">
        <v>5</v>
      </c>
      <c r="E55" s="12" t="s">
        <v>297</v>
      </c>
      <c r="F55" s="52">
        <v>198</v>
      </c>
      <c r="G55" s="8">
        <v>0</v>
      </c>
      <c r="H55" s="74">
        <v>207</v>
      </c>
      <c r="I55" s="75">
        <v>0</v>
      </c>
      <c r="J55" s="74">
        <v>245</v>
      </c>
      <c r="K55" s="75">
        <v>0</v>
      </c>
      <c r="L55" s="75">
        <f t="shared" si="1"/>
        <v>650</v>
      </c>
      <c r="M55" s="75">
        <f t="shared" si="2"/>
        <v>0</v>
      </c>
      <c r="N55" s="130"/>
    </row>
    <row r="56" spans="1:17" ht="84" x14ac:dyDescent="0.2">
      <c r="A56" s="4" t="s">
        <v>94</v>
      </c>
      <c r="B56" s="11" t="s">
        <v>239</v>
      </c>
      <c r="C56" s="2" t="s">
        <v>190</v>
      </c>
      <c r="D56" s="12" t="s">
        <v>5</v>
      </c>
      <c r="E56" s="12" t="s">
        <v>297</v>
      </c>
      <c r="F56" s="52">
        <v>18</v>
      </c>
      <c r="G56" s="8">
        <v>0</v>
      </c>
      <c r="H56" s="74">
        <v>21</v>
      </c>
      <c r="I56" s="75">
        <v>0</v>
      </c>
      <c r="J56" s="74">
        <v>24</v>
      </c>
      <c r="K56" s="75">
        <v>0</v>
      </c>
      <c r="L56" s="75">
        <f t="shared" si="1"/>
        <v>63</v>
      </c>
      <c r="M56" s="75">
        <f t="shared" si="2"/>
        <v>0</v>
      </c>
      <c r="N56" s="130"/>
    </row>
    <row r="57" spans="1:17" x14ac:dyDescent="0.2">
      <c r="A57" s="91"/>
      <c r="B57" s="92" t="s">
        <v>140</v>
      </c>
      <c r="C57" s="105"/>
      <c r="D57" s="106"/>
      <c r="E57" s="106"/>
      <c r="F57" s="97">
        <f>F53+F48+F42+F38+F35+F32+F25+F20+F16+F14</f>
        <v>7724.5</v>
      </c>
      <c r="G57" s="97">
        <f>G53+G48+G42+G38+G35+G32+G25+G20+G16+G14</f>
        <v>0</v>
      </c>
      <c r="H57" s="97">
        <f>H53+H48+H42+H38+H35+H32+H25+H20+H16+H14</f>
        <v>7069.0999999999995</v>
      </c>
      <c r="I57" s="97">
        <f t="shared" ref="I57:K57" si="12">I53+I48+I42+I38+I35+I32+I25+I20+I16+I14</f>
        <v>0</v>
      </c>
      <c r="J57" s="97">
        <f t="shared" si="12"/>
        <v>8144</v>
      </c>
      <c r="K57" s="97">
        <f t="shared" si="12"/>
        <v>0</v>
      </c>
      <c r="L57" s="97">
        <f t="shared" si="1"/>
        <v>22937.599999999999</v>
      </c>
      <c r="M57" s="97">
        <f t="shared" si="2"/>
        <v>0</v>
      </c>
      <c r="N57" s="75"/>
    </row>
    <row r="58" spans="1:17" ht="14.25" customHeight="1" x14ac:dyDescent="0.2">
      <c r="A58" s="29" t="s">
        <v>96</v>
      </c>
      <c r="B58" s="68" t="s">
        <v>97</v>
      </c>
      <c r="C58" s="68"/>
      <c r="D58" s="68"/>
      <c r="E58" s="68"/>
      <c r="F58" s="68"/>
      <c r="G58" s="69"/>
      <c r="H58" s="66"/>
      <c r="I58" s="66"/>
      <c r="J58" s="66"/>
      <c r="K58" s="66"/>
      <c r="L58" s="75">
        <f t="shared" si="1"/>
        <v>0</v>
      </c>
      <c r="M58" s="75">
        <f t="shared" si="2"/>
        <v>0</v>
      </c>
      <c r="N58" s="67"/>
    </row>
    <row r="59" spans="1:17" ht="84" x14ac:dyDescent="0.2">
      <c r="A59" s="47" t="s">
        <v>98</v>
      </c>
      <c r="B59" s="17" t="s">
        <v>99</v>
      </c>
      <c r="C59" s="2" t="s">
        <v>190</v>
      </c>
      <c r="D59" s="12" t="s">
        <v>76</v>
      </c>
      <c r="E59" s="119"/>
      <c r="F59" s="119">
        <f>F61+F62+F63+F64+F65+F60</f>
        <v>4600</v>
      </c>
      <c r="G59" s="119">
        <f t="shared" ref="G59:M59" si="13">G61+G62+G63+G64+G65+G60</f>
        <v>0</v>
      </c>
      <c r="H59" s="119">
        <f t="shared" si="13"/>
        <v>3860</v>
      </c>
      <c r="I59" s="119">
        <f t="shared" si="13"/>
        <v>0</v>
      </c>
      <c r="J59" s="119">
        <f t="shared" si="13"/>
        <v>3930</v>
      </c>
      <c r="K59" s="119">
        <f t="shared" si="13"/>
        <v>0</v>
      </c>
      <c r="L59" s="119">
        <f t="shared" si="13"/>
        <v>12390</v>
      </c>
      <c r="M59" s="119">
        <f t="shared" si="13"/>
        <v>0</v>
      </c>
      <c r="N59" s="16"/>
    </row>
    <row r="60" spans="1:17" ht="60" x14ac:dyDescent="0.2">
      <c r="A60" s="4" t="s">
        <v>305</v>
      </c>
      <c r="B60" s="5" t="s">
        <v>306</v>
      </c>
      <c r="C60" s="2" t="s">
        <v>190</v>
      </c>
      <c r="D60" s="12" t="s">
        <v>300</v>
      </c>
      <c r="E60" s="12" t="s">
        <v>297</v>
      </c>
      <c r="F60" s="12">
        <v>1000</v>
      </c>
      <c r="G60" s="12">
        <v>0</v>
      </c>
      <c r="H60" s="74">
        <v>0</v>
      </c>
      <c r="I60" s="74">
        <v>0</v>
      </c>
      <c r="J60" s="74">
        <v>0</v>
      </c>
      <c r="K60" s="74">
        <v>0</v>
      </c>
      <c r="L60" s="75">
        <f t="shared" si="1"/>
        <v>1000</v>
      </c>
      <c r="M60" s="75">
        <f t="shared" si="2"/>
        <v>0</v>
      </c>
      <c r="N60" s="45" t="s">
        <v>241</v>
      </c>
    </row>
    <row r="61" spans="1:17" ht="60" x14ac:dyDescent="0.2">
      <c r="A61" s="4" t="s">
        <v>100</v>
      </c>
      <c r="B61" s="5" t="s">
        <v>306</v>
      </c>
      <c r="C61" s="2" t="s">
        <v>190</v>
      </c>
      <c r="D61" s="12" t="s">
        <v>76</v>
      </c>
      <c r="E61" s="12" t="s">
        <v>298</v>
      </c>
      <c r="F61" s="52">
        <v>2000</v>
      </c>
      <c r="G61" s="8">
        <v>0</v>
      </c>
      <c r="H61" s="74">
        <v>3000</v>
      </c>
      <c r="I61" s="75">
        <v>0</v>
      </c>
      <c r="J61" s="74">
        <v>3000</v>
      </c>
      <c r="K61" s="75">
        <v>0</v>
      </c>
      <c r="L61" s="75">
        <f t="shared" si="1"/>
        <v>8000</v>
      </c>
      <c r="M61" s="75">
        <f t="shared" si="2"/>
        <v>0</v>
      </c>
      <c r="N61" s="45" t="s">
        <v>241</v>
      </c>
      <c r="P61" s="1" t="s">
        <v>201</v>
      </c>
      <c r="Q61" s="70"/>
    </row>
    <row r="62" spans="1:17" ht="60" x14ac:dyDescent="0.2">
      <c r="A62" s="4" t="s">
        <v>101</v>
      </c>
      <c r="B62" s="5" t="s">
        <v>242</v>
      </c>
      <c r="C62" s="2" t="s">
        <v>190</v>
      </c>
      <c r="D62" s="12" t="s">
        <v>300</v>
      </c>
      <c r="E62" s="12" t="s">
        <v>297</v>
      </c>
      <c r="F62" s="52">
        <v>400</v>
      </c>
      <c r="G62" s="8">
        <v>0</v>
      </c>
      <c r="H62" s="75">
        <v>0</v>
      </c>
      <c r="I62" s="75">
        <v>0</v>
      </c>
      <c r="J62" s="74">
        <v>0</v>
      </c>
      <c r="K62" s="74">
        <v>0</v>
      </c>
      <c r="L62" s="75">
        <f t="shared" si="1"/>
        <v>400</v>
      </c>
      <c r="M62" s="75">
        <f t="shared" si="2"/>
        <v>0</v>
      </c>
      <c r="N62" s="16" t="s">
        <v>271</v>
      </c>
    </row>
    <row r="63" spans="1:17" ht="48" x14ac:dyDescent="0.2">
      <c r="A63" s="4" t="s">
        <v>102</v>
      </c>
      <c r="B63" s="5" t="s">
        <v>243</v>
      </c>
      <c r="C63" s="2" t="s">
        <v>190</v>
      </c>
      <c r="D63" s="12" t="s">
        <v>5</v>
      </c>
      <c r="E63" s="12" t="s">
        <v>297</v>
      </c>
      <c r="F63" s="52">
        <v>400</v>
      </c>
      <c r="G63" s="8">
        <v>0</v>
      </c>
      <c r="H63" s="74">
        <v>0</v>
      </c>
      <c r="I63" s="74">
        <v>0</v>
      </c>
      <c r="J63" s="74">
        <v>0</v>
      </c>
      <c r="K63" s="75">
        <v>0</v>
      </c>
      <c r="L63" s="75">
        <f t="shared" si="1"/>
        <v>400</v>
      </c>
      <c r="M63" s="75">
        <f t="shared" si="2"/>
        <v>0</v>
      </c>
      <c r="N63" s="45" t="s">
        <v>244</v>
      </c>
      <c r="P63" s="71"/>
    </row>
    <row r="64" spans="1:17" ht="75.75" customHeight="1" x14ac:dyDescent="0.2">
      <c r="A64" s="4" t="s">
        <v>103</v>
      </c>
      <c r="B64" s="11" t="s">
        <v>104</v>
      </c>
      <c r="C64" s="2" t="s">
        <v>190</v>
      </c>
      <c r="D64" s="12" t="s">
        <v>5</v>
      </c>
      <c r="E64" s="12" t="s">
        <v>297</v>
      </c>
      <c r="F64" s="52">
        <v>290</v>
      </c>
      <c r="G64" s="8">
        <v>0</v>
      </c>
      <c r="H64" s="74">
        <v>310</v>
      </c>
      <c r="I64" s="75">
        <v>0</v>
      </c>
      <c r="J64" s="74">
        <v>330</v>
      </c>
      <c r="K64" s="75">
        <v>0</v>
      </c>
      <c r="L64" s="75">
        <f t="shared" si="1"/>
        <v>930</v>
      </c>
      <c r="M64" s="75">
        <f t="shared" si="2"/>
        <v>0</v>
      </c>
      <c r="N64" s="130" t="s">
        <v>245</v>
      </c>
    </row>
    <row r="65" spans="1:14" ht="48" x14ac:dyDescent="0.2">
      <c r="A65" s="4" t="s">
        <v>304</v>
      </c>
      <c r="B65" s="56" t="s">
        <v>105</v>
      </c>
      <c r="C65" s="2" t="s">
        <v>190</v>
      </c>
      <c r="D65" s="12" t="s">
        <v>5</v>
      </c>
      <c r="E65" s="12" t="s">
        <v>297</v>
      </c>
      <c r="F65" s="52">
        <v>510</v>
      </c>
      <c r="G65" s="8">
        <v>0</v>
      </c>
      <c r="H65" s="74">
        <v>550</v>
      </c>
      <c r="I65" s="75">
        <v>0</v>
      </c>
      <c r="J65" s="74">
        <v>600</v>
      </c>
      <c r="K65" s="75">
        <v>0</v>
      </c>
      <c r="L65" s="75">
        <f t="shared" si="1"/>
        <v>1660</v>
      </c>
      <c r="M65" s="75">
        <f t="shared" si="2"/>
        <v>0</v>
      </c>
      <c r="N65" s="130"/>
    </row>
    <row r="66" spans="1:14" ht="60" x14ac:dyDescent="0.2">
      <c r="A66" s="47" t="s">
        <v>106</v>
      </c>
      <c r="B66" s="17" t="s">
        <v>107</v>
      </c>
      <c r="C66" s="24" t="s">
        <v>190</v>
      </c>
      <c r="D66" s="30" t="s">
        <v>76</v>
      </c>
      <c r="E66" s="30"/>
      <c r="F66" s="96">
        <f>F67+F68+F69+F70</f>
        <v>842</v>
      </c>
      <c r="G66" s="96">
        <f>G67+G68+G69+G70</f>
        <v>0</v>
      </c>
      <c r="H66" s="120">
        <f t="shared" ref="H66:K66" si="14">H67+H68+H69+H70</f>
        <v>290</v>
      </c>
      <c r="I66" s="120">
        <f t="shared" si="14"/>
        <v>0</v>
      </c>
      <c r="J66" s="120">
        <f t="shared" si="14"/>
        <v>313</v>
      </c>
      <c r="K66" s="120">
        <f t="shared" si="14"/>
        <v>0</v>
      </c>
      <c r="L66" s="97">
        <f t="shared" si="1"/>
        <v>1445</v>
      </c>
      <c r="M66" s="97">
        <f t="shared" si="2"/>
        <v>0</v>
      </c>
      <c r="N66" s="2"/>
    </row>
    <row r="67" spans="1:14" ht="99" customHeight="1" x14ac:dyDescent="0.2">
      <c r="A67" s="4" t="s">
        <v>108</v>
      </c>
      <c r="B67" s="22" t="s">
        <v>109</v>
      </c>
      <c r="C67" s="2" t="s">
        <v>190</v>
      </c>
      <c r="D67" s="12" t="s">
        <v>76</v>
      </c>
      <c r="E67" s="12" t="s">
        <v>297</v>
      </c>
      <c r="F67" s="52">
        <v>45</v>
      </c>
      <c r="G67" s="8">
        <v>0</v>
      </c>
      <c r="H67" s="75">
        <v>51</v>
      </c>
      <c r="I67" s="75">
        <v>0</v>
      </c>
      <c r="J67" s="74">
        <v>47</v>
      </c>
      <c r="K67" s="75">
        <v>0</v>
      </c>
      <c r="L67" s="75">
        <f t="shared" si="1"/>
        <v>143</v>
      </c>
      <c r="M67" s="75">
        <f t="shared" si="2"/>
        <v>0</v>
      </c>
      <c r="N67" s="25" t="s">
        <v>113</v>
      </c>
    </row>
    <row r="68" spans="1:14" ht="87.75" customHeight="1" x14ac:dyDescent="0.2">
      <c r="A68" s="4" t="s">
        <v>110</v>
      </c>
      <c r="B68" s="22" t="s">
        <v>111</v>
      </c>
      <c r="C68" s="2" t="s">
        <v>190</v>
      </c>
      <c r="D68" s="12" t="s">
        <v>5</v>
      </c>
      <c r="E68" s="12" t="s">
        <v>297</v>
      </c>
      <c r="F68" s="52">
        <v>210</v>
      </c>
      <c r="G68" s="8">
        <v>0</v>
      </c>
      <c r="H68" s="75">
        <v>230</v>
      </c>
      <c r="I68" s="75">
        <v>0</v>
      </c>
      <c r="J68" s="74">
        <v>255</v>
      </c>
      <c r="K68" s="75">
        <v>0</v>
      </c>
      <c r="L68" s="75">
        <f t="shared" si="1"/>
        <v>695</v>
      </c>
      <c r="M68" s="75">
        <f t="shared" si="2"/>
        <v>0</v>
      </c>
      <c r="N68" s="41" t="s">
        <v>115</v>
      </c>
    </row>
    <row r="69" spans="1:14" ht="132" x14ac:dyDescent="0.2">
      <c r="A69" s="4" t="s">
        <v>112</v>
      </c>
      <c r="B69" s="22" t="s">
        <v>246</v>
      </c>
      <c r="C69" s="2" t="s">
        <v>190</v>
      </c>
      <c r="D69" s="12" t="s">
        <v>5</v>
      </c>
      <c r="E69" s="12" t="s">
        <v>297</v>
      </c>
      <c r="F69" s="52">
        <v>7</v>
      </c>
      <c r="G69" s="8">
        <v>0</v>
      </c>
      <c r="H69" s="75">
        <v>9</v>
      </c>
      <c r="I69" s="75">
        <v>0</v>
      </c>
      <c r="J69" s="74">
        <v>11</v>
      </c>
      <c r="K69" s="75">
        <v>0</v>
      </c>
      <c r="L69" s="75">
        <f t="shared" si="1"/>
        <v>27</v>
      </c>
      <c r="M69" s="75">
        <f t="shared" si="2"/>
        <v>0</v>
      </c>
      <c r="N69" s="42" t="s">
        <v>114</v>
      </c>
    </row>
    <row r="70" spans="1:14" ht="48" customHeight="1" x14ac:dyDescent="0.2">
      <c r="A70" s="4" t="s">
        <v>202</v>
      </c>
      <c r="B70" s="48" t="s">
        <v>203</v>
      </c>
      <c r="C70" s="2" t="s">
        <v>190</v>
      </c>
      <c r="D70" s="12" t="s">
        <v>5</v>
      </c>
      <c r="E70" s="12" t="s">
        <v>297</v>
      </c>
      <c r="F70" s="63">
        <v>580</v>
      </c>
      <c r="G70" s="8">
        <v>0</v>
      </c>
      <c r="H70" s="75">
        <v>0</v>
      </c>
      <c r="I70" s="75">
        <v>0</v>
      </c>
      <c r="J70" s="74">
        <v>0</v>
      </c>
      <c r="K70" s="75">
        <v>0</v>
      </c>
      <c r="L70" s="75">
        <f t="shared" si="1"/>
        <v>580</v>
      </c>
      <c r="M70" s="75">
        <f t="shared" si="2"/>
        <v>0</v>
      </c>
      <c r="N70" s="16" t="s">
        <v>247</v>
      </c>
    </row>
    <row r="71" spans="1:14" ht="72" x14ac:dyDescent="0.2">
      <c r="A71" s="47" t="s">
        <v>116</v>
      </c>
      <c r="B71" s="15" t="s">
        <v>248</v>
      </c>
      <c r="C71" s="2" t="s">
        <v>190</v>
      </c>
      <c r="D71" s="12" t="s">
        <v>5</v>
      </c>
      <c r="E71" s="119"/>
      <c r="F71" s="96">
        <f>F72+F73+F74+F75</f>
        <v>1033</v>
      </c>
      <c r="G71" s="96">
        <f>G72+G73+G74+G75</f>
        <v>0</v>
      </c>
      <c r="H71" s="96">
        <f t="shared" ref="H71:K71" si="15">H72+H73+H74+H75</f>
        <v>1122</v>
      </c>
      <c r="I71" s="96">
        <f t="shared" si="15"/>
        <v>0</v>
      </c>
      <c r="J71" s="96">
        <f t="shared" si="15"/>
        <v>1109</v>
      </c>
      <c r="K71" s="96">
        <f t="shared" si="15"/>
        <v>0</v>
      </c>
      <c r="L71" s="97">
        <f t="shared" si="1"/>
        <v>3264</v>
      </c>
      <c r="M71" s="97">
        <f t="shared" si="2"/>
        <v>0</v>
      </c>
      <c r="N71" s="16"/>
    </row>
    <row r="72" spans="1:14" ht="96" x14ac:dyDescent="0.2">
      <c r="A72" s="4" t="s">
        <v>117</v>
      </c>
      <c r="B72" s="48" t="s">
        <v>249</v>
      </c>
      <c r="C72" s="49" t="s">
        <v>190</v>
      </c>
      <c r="D72" s="42" t="s">
        <v>76</v>
      </c>
      <c r="E72" s="42" t="s">
        <v>297</v>
      </c>
      <c r="F72" s="52">
        <v>501</v>
      </c>
      <c r="G72" s="8">
        <v>0</v>
      </c>
      <c r="H72" s="80">
        <v>527</v>
      </c>
      <c r="I72" s="80">
        <v>0</v>
      </c>
      <c r="J72" s="79">
        <v>532</v>
      </c>
      <c r="K72" s="80">
        <v>0</v>
      </c>
      <c r="L72" s="75">
        <f t="shared" si="1"/>
        <v>1560</v>
      </c>
      <c r="M72" s="75">
        <f t="shared" si="2"/>
        <v>0</v>
      </c>
      <c r="N72" s="133" t="s">
        <v>250</v>
      </c>
    </row>
    <row r="73" spans="1:14" ht="60" x14ac:dyDescent="0.2">
      <c r="A73" s="4" t="s">
        <v>118</v>
      </c>
      <c r="B73" s="11" t="s">
        <v>120</v>
      </c>
      <c r="C73" s="2" t="s">
        <v>190</v>
      </c>
      <c r="D73" s="12" t="s">
        <v>5</v>
      </c>
      <c r="E73" s="12" t="s">
        <v>297</v>
      </c>
      <c r="F73" s="52">
        <v>62</v>
      </c>
      <c r="G73" s="8">
        <v>0</v>
      </c>
      <c r="H73" s="75">
        <v>65</v>
      </c>
      <c r="I73" s="75">
        <v>0</v>
      </c>
      <c r="J73" s="74">
        <v>67</v>
      </c>
      <c r="K73" s="75">
        <v>0</v>
      </c>
      <c r="L73" s="75">
        <f t="shared" si="1"/>
        <v>194</v>
      </c>
      <c r="M73" s="75">
        <f t="shared" si="2"/>
        <v>0</v>
      </c>
      <c r="N73" s="132"/>
    </row>
    <row r="74" spans="1:14" ht="144" x14ac:dyDescent="0.2">
      <c r="A74" s="4" t="s">
        <v>119</v>
      </c>
      <c r="B74" s="11" t="s">
        <v>122</v>
      </c>
      <c r="C74" s="2" t="s">
        <v>190</v>
      </c>
      <c r="D74" s="12" t="s">
        <v>5</v>
      </c>
      <c r="E74" s="12" t="s">
        <v>297</v>
      </c>
      <c r="F74" s="52">
        <v>470</v>
      </c>
      <c r="G74" s="8">
        <v>0</v>
      </c>
      <c r="H74" s="75">
        <v>480</v>
      </c>
      <c r="I74" s="75">
        <v>0</v>
      </c>
      <c r="J74" s="74">
        <v>510</v>
      </c>
      <c r="K74" s="75">
        <v>0</v>
      </c>
      <c r="L74" s="75">
        <f t="shared" si="1"/>
        <v>1460</v>
      </c>
      <c r="M74" s="75">
        <f t="shared" si="2"/>
        <v>0</v>
      </c>
      <c r="N74" s="18" t="s">
        <v>123</v>
      </c>
    </row>
    <row r="75" spans="1:14" ht="96" x14ac:dyDescent="0.2">
      <c r="A75" s="4" t="s">
        <v>121</v>
      </c>
      <c r="B75" s="11" t="s">
        <v>124</v>
      </c>
      <c r="C75" s="2" t="s">
        <v>190</v>
      </c>
      <c r="D75" s="12" t="s">
        <v>5</v>
      </c>
      <c r="E75" s="12" t="s">
        <v>297</v>
      </c>
      <c r="F75" s="52">
        <v>0</v>
      </c>
      <c r="G75" s="8">
        <v>0</v>
      </c>
      <c r="H75" s="75">
        <v>50</v>
      </c>
      <c r="I75" s="75">
        <v>0</v>
      </c>
      <c r="J75" s="74">
        <v>0</v>
      </c>
      <c r="K75" s="75">
        <v>0</v>
      </c>
      <c r="L75" s="75">
        <f t="shared" si="1"/>
        <v>50</v>
      </c>
      <c r="M75" s="75">
        <f t="shared" si="2"/>
        <v>0</v>
      </c>
      <c r="N75" s="18" t="s">
        <v>125</v>
      </c>
    </row>
    <row r="76" spans="1:14" x14ac:dyDescent="0.2">
      <c r="A76" s="4"/>
      <c r="B76" s="92" t="s">
        <v>139</v>
      </c>
      <c r="C76" s="105"/>
      <c r="D76" s="106"/>
      <c r="E76" s="106"/>
      <c r="F76" s="96">
        <f>F71+F66+F59</f>
        <v>6475</v>
      </c>
      <c r="G76" s="96">
        <f>G71+G66+G59</f>
        <v>0</v>
      </c>
      <c r="H76" s="96">
        <f t="shared" ref="H76:K76" si="16">H71+H66+H59</f>
        <v>5272</v>
      </c>
      <c r="I76" s="96">
        <f t="shared" si="16"/>
        <v>0</v>
      </c>
      <c r="J76" s="96">
        <f t="shared" si="16"/>
        <v>5352</v>
      </c>
      <c r="K76" s="96">
        <f t="shared" si="16"/>
        <v>0</v>
      </c>
      <c r="L76" s="97">
        <f t="shared" si="1"/>
        <v>17099</v>
      </c>
      <c r="M76" s="97">
        <f t="shared" si="2"/>
        <v>0</v>
      </c>
      <c r="N76" s="18"/>
    </row>
    <row r="77" spans="1:14" ht="15.75" x14ac:dyDescent="0.25">
      <c r="A77" s="32" t="s">
        <v>126</v>
      </c>
      <c r="B77" s="14" t="s">
        <v>127</v>
      </c>
      <c r="C77" s="3"/>
      <c r="D77" s="3"/>
      <c r="E77" s="3"/>
      <c r="F77" s="52"/>
      <c r="G77" s="8"/>
      <c r="H77" s="84"/>
      <c r="I77" s="84"/>
      <c r="J77" s="84"/>
      <c r="K77" s="84"/>
      <c r="L77" s="75">
        <f t="shared" si="1"/>
        <v>0</v>
      </c>
      <c r="M77" s="75">
        <f t="shared" si="2"/>
        <v>0</v>
      </c>
      <c r="N77" s="28"/>
    </row>
    <row r="78" spans="1:14" x14ac:dyDescent="0.2">
      <c r="A78" s="47" t="s">
        <v>128</v>
      </c>
      <c r="B78" s="20" t="s">
        <v>129</v>
      </c>
      <c r="C78" s="2"/>
      <c r="D78" s="2"/>
      <c r="E78" s="13"/>
      <c r="F78" s="113">
        <f>F79+F80+F81</f>
        <v>1261</v>
      </c>
      <c r="G78" s="113">
        <f t="shared" ref="G78:M78" si="17">G79+G80+G81</f>
        <v>0</v>
      </c>
      <c r="H78" s="113">
        <f t="shared" si="17"/>
        <v>1520</v>
      </c>
      <c r="I78" s="113">
        <f t="shared" si="17"/>
        <v>0</v>
      </c>
      <c r="J78" s="113">
        <f t="shared" si="17"/>
        <v>1667</v>
      </c>
      <c r="K78" s="113">
        <f t="shared" si="17"/>
        <v>0</v>
      </c>
      <c r="L78" s="113">
        <f t="shared" si="17"/>
        <v>4448</v>
      </c>
      <c r="M78" s="113">
        <f t="shared" si="17"/>
        <v>0</v>
      </c>
      <c r="N78" s="2"/>
    </row>
    <row r="79" spans="1:14" ht="60.75" customHeight="1" x14ac:dyDescent="0.2">
      <c r="A79" s="4" t="s">
        <v>132</v>
      </c>
      <c r="B79" s="16" t="s">
        <v>131</v>
      </c>
      <c r="C79" s="2" t="s">
        <v>190</v>
      </c>
      <c r="D79" s="12" t="s">
        <v>76</v>
      </c>
      <c r="E79" s="12" t="s">
        <v>298</v>
      </c>
      <c r="F79" s="52">
        <v>41</v>
      </c>
      <c r="G79" s="8">
        <v>0</v>
      </c>
      <c r="H79" s="75">
        <v>45</v>
      </c>
      <c r="I79" s="75">
        <v>0</v>
      </c>
      <c r="J79" s="75">
        <v>47</v>
      </c>
      <c r="K79" s="75">
        <v>0</v>
      </c>
      <c r="L79" s="75">
        <f t="shared" si="1"/>
        <v>133</v>
      </c>
      <c r="M79" s="75">
        <f t="shared" si="2"/>
        <v>0</v>
      </c>
      <c r="N79" s="130" t="s">
        <v>155</v>
      </c>
    </row>
    <row r="80" spans="1:14" ht="60" x14ac:dyDescent="0.2">
      <c r="A80" s="4" t="s">
        <v>130</v>
      </c>
      <c r="B80" s="21" t="s">
        <v>133</v>
      </c>
      <c r="C80" s="2" t="s">
        <v>190</v>
      </c>
      <c r="D80" s="12" t="s">
        <v>76</v>
      </c>
      <c r="E80" s="12" t="s">
        <v>298</v>
      </c>
      <c r="F80" s="52">
        <v>510</v>
      </c>
      <c r="G80" s="8">
        <v>0</v>
      </c>
      <c r="H80" s="75">
        <v>625</v>
      </c>
      <c r="I80" s="74">
        <v>0</v>
      </c>
      <c r="J80" s="75">
        <v>695</v>
      </c>
      <c r="K80" s="74">
        <v>0</v>
      </c>
      <c r="L80" s="75">
        <f t="shared" si="1"/>
        <v>1830</v>
      </c>
      <c r="M80" s="75">
        <f t="shared" ref="M80:M143" si="18">G80+I80+K80</f>
        <v>0</v>
      </c>
      <c r="N80" s="130"/>
    </row>
    <row r="81" spans="1:14" ht="60" x14ac:dyDescent="0.2">
      <c r="A81" s="4" t="s">
        <v>134</v>
      </c>
      <c r="B81" s="21" t="s">
        <v>135</v>
      </c>
      <c r="C81" s="2" t="s">
        <v>190</v>
      </c>
      <c r="D81" s="12" t="s">
        <v>76</v>
      </c>
      <c r="E81" s="12" t="s">
        <v>298</v>
      </c>
      <c r="F81" s="52">
        <v>710</v>
      </c>
      <c r="G81" s="8">
        <v>0</v>
      </c>
      <c r="H81" s="75">
        <v>850</v>
      </c>
      <c r="I81" s="74">
        <v>0</v>
      </c>
      <c r="J81" s="75">
        <v>925</v>
      </c>
      <c r="K81" s="74">
        <v>0</v>
      </c>
      <c r="L81" s="75">
        <f t="shared" ref="L81:L143" si="19">F81+H81+J81</f>
        <v>2485</v>
      </c>
      <c r="M81" s="75">
        <f t="shared" si="18"/>
        <v>0</v>
      </c>
      <c r="N81" s="130"/>
    </row>
    <row r="82" spans="1:14" x14ac:dyDescent="0.2">
      <c r="A82" s="91"/>
      <c r="B82" s="92" t="s">
        <v>138</v>
      </c>
      <c r="C82" s="105"/>
      <c r="D82" s="106"/>
      <c r="E82" s="106"/>
      <c r="F82" s="96">
        <f>F78</f>
        <v>1261</v>
      </c>
      <c r="G82" s="96">
        <f>G78</f>
        <v>0</v>
      </c>
      <c r="H82" s="97">
        <f t="shared" ref="H82:K82" si="20">H81+H80+H79</f>
        <v>1520</v>
      </c>
      <c r="I82" s="97">
        <f t="shared" si="20"/>
        <v>0</v>
      </c>
      <c r="J82" s="97">
        <f t="shared" si="20"/>
        <v>1667</v>
      </c>
      <c r="K82" s="97">
        <f t="shared" si="20"/>
        <v>0</v>
      </c>
      <c r="L82" s="97">
        <f t="shared" si="19"/>
        <v>4448</v>
      </c>
      <c r="M82" s="97">
        <f t="shared" si="18"/>
        <v>0</v>
      </c>
      <c r="N82" s="18"/>
    </row>
    <row r="83" spans="1:14" x14ac:dyDescent="0.2">
      <c r="A83" s="134" t="s">
        <v>136</v>
      </c>
      <c r="B83" s="134"/>
      <c r="C83" s="72"/>
      <c r="D83" s="72"/>
      <c r="E83" s="72"/>
      <c r="F83" s="97">
        <f>F82+F76+F57</f>
        <v>15460.5</v>
      </c>
      <c r="G83" s="97">
        <f>G82+G76+G57</f>
        <v>0</v>
      </c>
      <c r="H83" s="98">
        <f t="shared" ref="H83:K83" si="21">H82+H76+H57</f>
        <v>13861.099999999999</v>
      </c>
      <c r="I83" s="98">
        <f t="shared" si="21"/>
        <v>0</v>
      </c>
      <c r="J83" s="98">
        <f t="shared" si="21"/>
        <v>15163</v>
      </c>
      <c r="K83" s="98">
        <f t="shared" si="21"/>
        <v>0</v>
      </c>
      <c r="L83" s="97">
        <f t="shared" si="19"/>
        <v>44484.6</v>
      </c>
      <c r="M83" s="75">
        <f t="shared" si="18"/>
        <v>0</v>
      </c>
      <c r="N83" s="2"/>
    </row>
    <row r="84" spans="1:14" x14ac:dyDescent="0.2">
      <c r="A84" s="9" t="s">
        <v>141</v>
      </c>
      <c r="B84" s="14" t="s">
        <v>142</v>
      </c>
      <c r="C84" s="3"/>
      <c r="D84" s="3"/>
      <c r="E84" s="3"/>
      <c r="F84" s="52"/>
      <c r="G84" s="8"/>
      <c r="H84" s="84"/>
      <c r="I84" s="84"/>
      <c r="J84" s="84"/>
      <c r="K84" s="84"/>
      <c r="L84" s="75">
        <f t="shared" si="19"/>
        <v>0</v>
      </c>
      <c r="M84" s="75">
        <f t="shared" si="18"/>
        <v>0</v>
      </c>
      <c r="N84" s="3"/>
    </row>
    <row r="85" spans="1:14" ht="102.75" customHeight="1" x14ac:dyDescent="0.2">
      <c r="A85" s="4" t="s">
        <v>143</v>
      </c>
      <c r="B85" s="11" t="s">
        <v>251</v>
      </c>
      <c r="C85" s="2" t="s">
        <v>190</v>
      </c>
      <c r="D85" s="12" t="s">
        <v>300</v>
      </c>
      <c r="E85" s="12" t="s">
        <v>297</v>
      </c>
      <c r="F85" s="52">
        <v>1500</v>
      </c>
      <c r="G85" s="8">
        <v>0</v>
      </c>
      <c r="H85" s="75">
        <v>0</v>
      </c>
      <c r="I85" s="75">
        <v>0</v>
      </c>
      <c r="J85" s="75">
        <v>0</v>
      </c>
      <c r="K85" s="75">
        <v>0</v>
      </c>
      <c r="L85" s="75">
        <f t="shared" si="19"/>
        <v>1500</v>
      </c>
      <c r="M85" s="75">
        <f t="shared" si="18"/>
        <v>0</v>
      </c>
      <c r="N85" s="130" t="s">
        <v>153</v>
      </c>
    </row>
    <row r="86" spans="1:14" ht="60" x14ac:dyDescent="0.2">
      <c r="A86" s="4" t="s">
        <v>144</v>
      </c>
      <c r="B86" s="11" t="s">
        <v>145</v>
      </c>
      <c r="C86" s="2" t="s">
        <v>190</v>
      </c>
      <c r="D86" s="12" t="s">
        <v>300</v>
      </c>
      <c r="E86" s="12" t="s">
        <v>297</v>
      </c>
      <c r="F86" s="52">
        <v>7</v>
      </c>
      <c r="G86" s="8">
        <v>0</v>
      </c>
      <c r="H86" s="74">
        <v>11</v>
      </c>
      <c r="I86" s="75">
        <v>0</v>
      </c>
      <c r="J86" s="75">
        <v>12</v>
      </c>
      <c r="K86" s="75">
        <v>0</v>
      </c>
      <c r="L86" s="75">
        <f t="shared" si="19"/>
        <v>30</v>
      </c>
      <c r="M86" s="75">
        <f t="shared" si="18"/>
        <v>0</v>
      </c>
      <c r="N86" s="130"/>
    </row>
    <row r="87" spans="1:14" ht="60" x14ac:dyDescent="0.2">
      <c r="A87" s="4" t="s">
        <v>146</v>
      </c>
      <c r="B87" s="16" t="s">
        <v>204</v>
      </c>
      <c r="C87" s="2" t="s">
        <v>190</v>
      </c>
      <c r="D87" s="12" t="s">
        <v>300</v>
      </c>
      <c r="E87" s="12" t="s">
        <v>297</v>
      </c>
      <c r="F87" s="52">
        <v>100</v>
      </c>
      <c r="G87" s="8">
        <v>0</v>
      </c>
      <c r="H87" s="74">
        <v>100</v>
      </c>
      <c r="I87" s="74">
        <v>0</v>
      </c>
      <c r="J87" s="74">
        <v>100</v>
      </c>
      <c r="K87" s="75">
        <v>0</v>
      </c>
      <c r="L87" s="75">
        <f t="shared" si="19"/>
        <v>300</v>
      </c>
      <c r="M87" s="75">
        <f t="shared" si="18"/>
        <v>0</v>
      </c>
      <c r="N87" s="130" t="s">
        <v>252</v>
      </c>
    </row>
    <row r="88" spans="1:14" ht="48" x14ac:dyDescent="0.2">
      <c r="A88" s="4" t="s">
        <v>273</v>
      </c>
      <c r="B88" s="11" t="s">
        <v>148</v>
      </c>
      <c r="C88" s="2" t="s">
        <v>190</v>
      </c>
      <c r="D88" s="12" t="s">
        <v>5</v>
      </c>
      <c r="E88" s="12" t="s">
        <v>297</v>
      </c>
      <c r="F88" s="52">
        <v>200</v>
      </c>
      <c r="G88" s="8">
        <v>0</v>
      </c>
      <c r="H88" s="75">
        <v>0</v>
      </c>
      <c r="I88" s="74">
        <v>0</v>
      </c>
      <c r="J88" s="75">
        <v>0</v>
      </c>
      <c r="K88" s="74">
        <v>0</v>
      </c>
      <c r="L88" s="75">
        <f t="shared" si="19"/>
        <v>200</v>
      </c>
      <c r="M88" s="75">
        <f t="shared" si="18"/>
        <v>0</v>
      </c>
      <c r="N88" s="130"/>
    </row>
    <row r="89" spans="1:14" ht="60.75" customHeight="1" x14ac:dyDescent="0.2">
      <c r="A89" s="4" t="s">
        <v>147</v>
      </c>
      <c r="B89" s="11" t="s">
        <v>205</v>
      </c>
      <c r="C89" s="2" t="s">
        <v>190</v>
      </c>
      <c r="D89" s="12" t="s">
        <v>300</v>
      </c>
      <c r="E89" s="12" t="s">
        <v>297</v>
      </c>
      <c r="F89" s="52">
        <v>28</v>
      </c>
      <c r="G89" s="8">
        <v>0</v>
      </c>
      <c r="H89" s="74">
        <v>0</v>
      </c>
      <c r="I89" s="74">
        <v>0</v>
      </c>
      <c r="J89" s="74">
        <v>0</v>
      </c>
      <c r="K89" s="74">
        <v>0</v>
      </c>
      <c r="L89" s="75">
        <f t="shared" si="19"/>
        <v>28</v>
      </c>
      <c r="M89" s="75">
        <f t="shared" si="18"/>
        <v>0</v>
      </c>
      <c r="N89" s="60" t="s">
        <v>154</v>
      </c>
    </row>
    <row r="90" spans="1:14" ht="60.75" customHeight="1" x14ac:dyDescent="0.2">
      <c r="A90" s="4" t="s">
        <v>274</v>
      </c>
      <c r="B90" s="56" t="s">
        <v>210</v>
      </c>
      <c r="C90" s="72" t="s">
        <v>190</v>
      </c>
      <c r="D90" s="73" t="s">
        <v>300</v>
      </c>
      <c r="E90" s="73" t="s">
        <v>297</v>
      </c>
      <c r="F90" s="74">
        <v>11</v>
      </c>
      <c r="G90" s="75">
        <v>0</v>
      </c>
      <c r="H90" s="74">
        <v>13</v>
      </c>
      <c r="I90" s="74">
        <v>0</v>
      </c>
      <c r="J90" s="74">
        <v>15</v>
      </c>
      <c r="K90" s="74">
        <v>0</v>
      </c>
      <c r="L90" s="75">
        <f t="shared" si="19"/>
        <v>39</v>
      </c>
      <c r="M90" s="75">
        <f t="shared" si="18"/>
        <v>0</v>
      </c>
      <c r="N90" s="99" t="s">
        <v>283</v>
      </c>
    </row>
    <row r="91" spans="1:14" ht="60" x14ac:dyDescent="0.2">
      <c r="A91" s="4" t="s">
        <v>149</v>
      </c>
      <c r="B91" s="33" t="s">
        <v>133</v>
      </c>
      <c r="C91" s="2" t="s">
        <v>190</v>
      </c>
      <c r="D91" s="12" t="s">
        <v>76</v>
      </c>
      <c r="E91" s="12" t="s">
        <v>298</v>
      </c>
      <c r="F91" s="59">
        <v>32</v>
      </c>
      <c r="G91" s="8">
        <v>0</v>
      </c>
      <c r="H91" s="75">
        <v>37</v>
      </c>
      <c r="I91" s="74">
        <v>0</v>
      </c>
      <c r="J91" s="81">
        <v>42</v>
      </c>
      <c r="K91" s="74">
        <v>0</v>
      </c>
      <c r="L91" s="75">
        <f t="shared" si="19"/>
        <v>111</v>
      </c>
      <c r="M91" s="75">
        <f t="shared" si="18"/>
        <v>0</v>
      </c>
      <c r="N91" s="131" t="s">
        <v>154</v>
      </c>
    </row>
    <row r="92" spans="1:14" ht="60" x14ac:dyDescent="0.2">
      <c r="A92" s="4" t="s">
        <v>275</v>
      </c>
      <c r="B92" s="22" t="s">
        <v>253</v>
      </c>
      <c r="C92" s="2" t="s">
        <v>190</v>
      </c>
      <c r="D92" s="12" t="s">
        <v>76</v>
      </c>
      <c r="E92" s="12" t="s">
        <v>298</v>
      </c>
      <c r="F92" s="52">
        <v>21</v>
      </c>
      <c r="G92" s="8">
        <v>0</v>
      </c>
      <c r="H92" s="75">
        <v>24</v>
      </c>
      <c r="I92" s="74">
        <v>0</v>
      </c>
      <c r="J92" s="74">
        <v>27</v>
      </c>
      <c r="K92" s="74">
        <v>0</v>
      </c>
      <c r="L92" s="75">
        <f t="shared" si="19"/>
        <v>72</v>
      </c>
      <c r="M92" s="75">
        <f t="shared" si="18"/>
        <v>0</v>
      </c>
      <c r="N92" s="131"/>
    </row>
    <row r="93" spans="1:14" ht="60" x14ac:dyDescent="0.2">
      <c r="A93" s="4" t="s">
        <v>150</v>
      </c>
      <c r="B93" s="22" t="s">
        <v>254</v>
      </c>
      <c r="C93" s="2" t="s">
        <v>190</v>
      </c>
      <c r="D93" s="12" t="s">
        <v>76</v>
      </c>
      <c r="E93" s="12" t="s">
        <v>298</v>
      </c>
      <c r="F93" s="52">
        <v>90</v>
      </c>
      <c r="G93" s="8">
        <v>0</v>
      </c>
      <c r="H93" s="75">
        <v>98</v>
      </c>
      <c r="I93" s="74">
        <v>0</v>
      </c>
      <c r="J93" s="74">
        <v>105</v>
      </c>
      <c r="K93" s="74">
        <v>0</v>
      </c>
      <c r="L93" s="75">
        <f t="shared" si="19"/>
        <v>293</v>
      </c>
      <c r="M93" s="75">
        <f t="shared" si="18"/>
        <v>0</v>
      </c>
      <c r="N93" s="132"/>
    </row>
    <row r="94" spans="1:14" x14ac:dyDescent="0.2">
      <c r="A94" s="4"/>
      <c r="B94" s="105" t="s">
        <v>1</v>
      </c>
      <c r="C94" s="105"/>
      <c r="D94" s="105"/>
      <c r="E94" s="105"/>
      <c r="F94" s="121">
        <f>F93+F92+F91+F90+F89+F88+F87+F86+F85</f>
        <v>1989</v>
      </c>
      <c r="G94" s="121">
        <f>G93+G92+G91+G90+G89+G88+G87+G86+G85</f>
        <v>0</v>
      </c>
      <c r="H94" s="96">
        <f t="shared" ref="H94:K94" si="22">H93+H92+H91+H90+H89+H88+H87+H86+H85</f>
        <v>283</v>
      </c>
      <c r="I94" s="96">
        <f t="shared" si="22"/>
        <v>0</v>
      </c>
      <c r="J94" s="96">
        <f t="shared" si="22"/>
        <v>301</v>
      </c>
      <c r="K94" s="96">
        <f t="shared" si="22"/>
        <v>0</v>
      </c>
      <c r="L94" s="97">
        <f t="shared" si="19"/>
        <v>2573</v>
      </c>
      <c r="M94" s="97">
        <f t="shared" si="18"/>
        <v>0</v>
      </c>
      <c r="N94" s="7"/>
    </row>
    <row r="95" spans="1:14" x14ac:dyDescent="0.2">
      <c r="A95" s="29" t="s">
        <v>157</v>
      </c>
      <c r="B95" s="14" t="s">
        <v>158</v>
      </c>
      <c r="C95" s="3"/>
      <c r="D95" s="3"/>
      <c r="E95" s="3"/>
      <c r="F95" s="52"/>
      <c r="G95" s="8"/>
      <c r="H95" s="84"/>
      <c r="I95" s="84"/>
      <c r="J95" s="84"/>
      <c r="K95" s="84"/>
      <c r="L95" s="75">
        <f t="shared" si="19"/>
        <v>0</v>
      </c>
      <c r="M95" s="75">
        <f t="shared" si="18"/>
        <v>0</v>
      </c>
      <c r="N95" s="3"/>
    </row>
    <row r="96" spans="1:14" ht="96" x14ac:dyDescent="0.2">
      <c r="A96" s="4" t="s">
        <v>276</v>
      </c>
      <c r="B96" s="11" t="s">
        <v>160</v>
      </c>
      <c r="C96" s="2" t="s">
        <v>190</v>
      </c>
      <c r="D96" s="12" t="s">
        <v>76</v>
      </c>
      <c r="E96" s="12" t="s">
        <v>298</v>
      </c>
      <c r="F96" s="52">
        <v>15</v>
      </c>
      <c r="G96" s="8">
        <v>0</v>
      </c>
      <c r="H96" s="74">
        <v>18</v>
      </c>
      <c r="I96" s="75">
        <v>0</v>
      </c>
      <c r="J96" s="75">
        <v>20</v>
      </c>
      <c r="K96" s="74">
        <v>0</v>
      </c>
      <c r="L96" s="75">
        <f t="shared" si="19"/>
        <v>53</v>
      </c>
      <c r="M96" s="75">
        <f t="shared" si="18"/>
        <v>0</v>
      </c>
      <c r="N96" s="18" t="s">
        <v>123</v>
      </c>
    </row>
    <row r="97" spans="1:14" ht="60" x14ac:dyDescent="0.2">
      <c r="A97" s="4" t="s">
        <v>159</v>
      </c>
      <c r="B97" s="16" t="s">
        <v>255</v>
      </c>
      <c r="C97" s="2" t="s">
        <v>190</v>
      </c>
      <c r="D97" s="12" t="s">
        <v>300</v>
      </c>
      <c r="E97" s="12" t="s">
        <v>297</v>
      </c>
      <c r="F97" s="55">
        <v>35</v>
      </c>
      <c r="G97" s="8">
        <v>0</v>
      </c>
      <c r="H97" s="74">
        <v>12</v>
      </c>
      <c r="I97" s="75">
        <v>0</v>
      </c>
      <c r="J97" s="75">
        <v>14</v>
      </c>
      <c r="K97" s="74">
        <v>0</v>
      </c>
      <c r="L97" s="75">
        <f t="shared" si="19"/>
        <v>61</v>
      </c>
      <c r="M97" s="75">
        <f t="shared" si="18"/>
        <v>0</v>
      </c>
      <c r="N97" s="99" t="s">
        <v>283</v>
      </c>
    </row>
    <row r="98" spans="1:14" ht="60" x14ac:dyDescent="0.2">
      <c r="A98" s="4" t="s">
        <v>272</v>
      </c>
      <c r="B98" s="21" t="s">
        <v>133</v>
      </c>
      <c r="C98" s="2" t="s">
        <v>190</v>
      </c>
      <c r="D98" s="12" t="s">
        <v>76</v>
      </c>
      <c r="E98" s="12" t="s">
        <v>298</v>
      </c>
      <c r="F98" s="52">
        <v>45</v>
      </c>
      <c r="G98" s="8">
        <v>0</v>
      </c>
      <c r="H98" s="74">
        <v>58</v>
      </c>
      <c r="I98" s="74">
        <v>0</v>
      </c>
      <c r="J98" s="75">
        <v>65</v>
      </c>
      <c r="K98" s="74">
        <v>0</v>
      </c>
      <c r="L98" s="75">
        <f t="shared" si="19"/>
        <v>168</v>
      </c>
      <c r="M98" s="75">
        <f t="shared" si="18"/>
        <v>0</v>
      </c>
      <c r="N98" s="130" t="s">
        <v>154</v>
      </c>
    </row>
    <row r="99" spans="1:14" ht="60" x14ac:dyDescent="0.2">
      <c r="A99" s="4" t="s">
        <v>161</v>
      </c>
      <c r="B99" s="11" t="s">
        <v>151</v>
      </c>
      <c r="C99" s="2" t="s">
        <v>190</v>
      </c>
      <c r="D99" s="12" t="s">
        <v>76</v>
      </c>
      <c r="E99" s="12" t="s">
        <v>298</v>
      </c>
      <c r="F99" s="52">
        <v>65</v>
      </c>
      <c r="G99" s="8">
        <v>0</v>
      </c>
      <c r="H99" s="81">
        <v>85</v>
      </c>
      <c r="I99" s="74">
        <v>0</v>
      </c>
      <c r="J99" s="75">
        <v>95</v>
      </c>
      <c r="K99" s="74">
        <v>0</v>
      </c>
      <c r="L99" s="75">
        <f t="shared" si="19"/>
        <v>245</v>
      </c>
      <c r="M99" s="75">
        <f t="shared" si="18"/>
        <v>0</v>
      </c>
      <c r="N99" s="130"/>
    </row>
    <row r="100" spans="1:14" x14ac:dyDescent="0.2">
      <c r="A100" s="4"/>
      <c r="B100" s="13" t="s">
        <v>1</v>
      </c>
      <c r="C100" s="13"/>
      <c r="D100" s="105"/>
      <c r="E100" s="105"/>
      <c r="F100" s="96">
        <f>F99+F98+F97+F96</f>
        <v>160</v>
      </c>
      <c r="G100" s="96">
        <f>G99+G98+G97+G96</f>
        <v>0</v>
      </c>
      <c r="H100" s="96">
        <f t="shared" ref="H100:K100" si="23">H99+H98+H97+H96</f>
        <v>173</v>
      </c>
      <c r="I100" s="96">
        <f t="shared" si="23"/>
        <v>0</v>
      </c>
      <c r="J100" s="96">
        <f t="shared" si="23"/>
        <v>194</v>
      </c>
      <c r="K100" s="96">
        <f t="shared" si="23"/>
        <v>0</v>
      </c>
      <c r="L100" s="97">
        <f t="shared" si="19"/>
        <v>527</v>
      </c>
      <c r="M100" s="97">
        <f t="shared" si="18"/>
        <v>0</v>
      </c>
      <c r="N100" s="7"/>
    </row>
    <row r="101" spans="1:14" x14ac:dyDescent="0.2">
      <c r="A101" s="29" t="s">
        <v>162</v>
      </c>
      <c r="B101" s="14" t="s">
        <v>163</v>
      </c>
      <c r="C101" s="3"/>
      <c r="D101" s="3"/>
      <c r="E101" s="3"/>
      <c r="F101" s="52"/>
      <c r="G101" s="8"/>
      <c r="H101" s="84"/>
      <c r="I101" s="84"/>
      <c r="J101" s="84"/>
      <c r="K101" s="84"/>
      <c r="L101" s="75">
        <f t="shared" si="19"/>
        <v>0</v>
      </c>
      <c r="M101" s="75">
        <f t="shared" si="18"/>
        <v>0</v>
      </c>
      <c r="N101" s="3"/>
    </row>
    <row r="102" spans="1:14" ht="60" x14ac:dyDescent="0.2">
      <c r="A102" s="4" t="s">
        <v>164</v>
      </c>
      <c r="B102" s="77" t="s">
        <v>256</v>
      </c>
      <c r="C102" s="2" t="s">
        <v>190</v>
      </c>
      <c r="D102" s="12" t="s">
        <v>300</v>
      </c>
      <c r="E102" s="12" t="s">
        <v>297</v>
      </c>
      <c r="F102" s="52">
        <v>450</v>
      </c>
      <c r="G102" s="8">
        <v>0</v>
      </c>
      <c r="H102" s="74">
        <v>0</v>
      </c>
      <c r="I102" s="74">
        <v>0</v>
      </c>
      <c r="J102" s="74">
        <v>0</v>
      </c>
      <c r="K102" s="74">
        <v>0</v>
      </c>
      <c r="L102" s="75">
        <f t="shared" si="19"/>
        <v>450</v>
      </c>
      <c r="M102" s="75">
        <f t="shared" si="18"/>
        <v>0</v>
      </c>
      <c r="N102" s="39" t="s">
        <v>169</v>
      </c>
    </row>
    <row r="103" spans="1:14" ht="60" x14ac:dyDescent="0.2">
      <c r="A103" s="4" t="s">
        <v>165</v>
      </c>
      <c r="B103" s="11" t="s">
        <v>257</v>
      </c>
      <c r="C103" s="2" t="s">
        <v>190</v>
      </c>
      <c r="D103" s="12" t="s">
        <v>300</v>
      </c>
      <c r="E103" s="12" t="s">
        <v>297</v>
      </c>
      <c r="F103" s="52">
        <v>2300</v>
      </c>
      <c r="G103" s="8">
        <v>0</v>
      </c>
      <c r="H103" s="74">
        <v>0</v>
      </c>
      <c r="I103" s="74">
        <v>0</v>
      </c>
      <c r="J103" s="75">
        <v>0</v>
      </c>
      <c r="K103" s="74">
        <v>0</v>
      </c>
      <c r="L103" s="75">
        <f t="shared" si="19"/>
        <v>2300</v>
      </c>
      <c r="M103" s="75">
        <f t="shared" si="18"/>
        <v>0</v>
      </c>
      <c r="N103" s="54" t="s">
        <v>170</v>
      </c>
    </row>
    <row r="104" spans="1:14" ht="60" x14ac:dyDescent="0.2">
      <c r="A104" s="4" t="s">
        <v>228</v>
      </c>
      <c r="B104" s="11" t="s">
        <v>208</v>
      </c>
      <c r="C104" s="2" t="s">
        <v>190</v>
      </c>
      <c r="D104" s="12" t="s">
        <v>300</v>
      </c>
      <c r="E104" s="12" t="s">
        <v>297</v>
      </c>
      <c r="F104" s="57">
        <v>12</v>
      </c>
      <c r="G104" s="8">
        <v>0</v>
      </c>
      <c r="H104" s="74">
        <v>15</v>
      </c>
      <c r="I104" s="74">
        <v>0</v>
      </c>
      <c r="J104" s="75">
        <v>18</v>
      </c>
      <c r="K104" s="74">
        <v>0</v>
      </c>
      <c r="L104" s="75">
        <f t="shared" si="19"/>
        <v>45</v>
      </c>
      <c r="M104" s="75">
        <f t="shared" si="18"/>
        <v>0</v>
      </c>
      <c r="N104" s="99" t="s">
        <v>283</v>
      </c>
    </row>
    <row r="105" spans="1:14" ht="60" x14ac:dyDescent="0.2">
      <c r="A105" s="4" t="s">
        <v>229</v>
      </c>
      <c r="B105" s="21" t="s">
        <v>133</v>
      </c>
      <c r="C105" s="2" t="s">
        <v>190</v>
      </c>
      <c r="D105" s="12" t="s">
        <v>76</v>
      </c>
      <c r="E105" s="12" t="s">
        <v>298</v>
      </c>
      <c r="F105" s="52">
        <v>85</v>
      </c>
      <c r="G105" s="8">
        <v>0</v>
      </c>
      <c r="H105" s="75">
        <v>95</v>
      </c>
      <c r="I105" s="74">
        <v>0</v>
      </c>
      <c r="J105" s="74">
        <v>105</v>
      </c>
      <c r="K105" s="74">
        <v>0</v>
      </c>
      <c r="L105" s="75">
        <f t="shared" si="19"/>
        <v>285</v>
      </c>
      <c r="M105" s="75">
        <f t="shared" si="18"/>
        <v>0</v>
      </c>
      <c r="N105" s="130" t="s">
        <v>154</v>
      </c>
    </row>
    <row r="106" spans="1:14" ht="60" x14ac:dyDescent="0.2">
      <c r="A106" s="4" t="s">
        <v>230</v>
      </c>
      <c r="B106" s="11" t="s">
        <v>151</v>
      </c>
      <c r="C106" s="2" t="s">
        <v>190</v>
      </c>
      <c r="D106" s="12" t="s">
        <v>76</v>
      </c>
      <c r="E106" s="12" t="s">
        <v>298</v>
      </c>
      <c r="F106" s="52">
        <v>31</v>
      </c>
      <c r="G106" s="8">
        <v>0</v>
      </c>
      <c r="H106" s="75">
        <v>35</v>
      </c>
      <c r="I106" s="74">
        <v>0</v>
      </c>
      <c r="J106" s="75">
        <v>41</v>
      </c>
      <c r="K106" s="74">
        <v>0</v>
      </c>
      <c r="L106" s="75">
        <f t="shared" si="19"/>
        <v>107</v>
      </c>
      <c r="M106" s="75">
        <f t="shared" si="18"/>
        <v>0</v>
      </c>
      <c r="N106" s="130"/>
    </row>
    <row r="107" spans="1:14" ht="60" x14ac:dyDescent="0.2">
      <c r="A107" s="4" t="s">
        <v>231</v>
      </c>
      <c r="B107" s="21" t="s">
        <v>167</v>
      </c>
      <c r="C107" s="2" t="s">
        <v>190</v>
      </c>
      <c r="D107" s="12" t="s">
        <v>76</v>
      </c>
      <c r="E107" s="12" t="s">
        <v>298</v>
      </c>
      <c r="F107" s="52">
        <v>1.2</v>
      </c>
      <c r="G107" s="8">
        <v>0</v>
      </c>
      <c r="H107" s="75">
        <v>1.5</v>
      </c>
      <c r="I107" s="74">
        <v>0</v>
      </c>
      <c r="J107" s="75">
        <v>1.7</v>
      </c>
      <c r="K107" s="74">
        <v>0</v>
      </c>
      <c r="L107" s="75">
        <f t="shared" si="19"/>
        <v>4.4000000000000004</v>
      </c>
      <c r="M107" s="75">
        <f t="shared" si="18"/>
        <v>0</v>
      </c>
      <c r="N107" s="130"/>
    </row>
    <row r="108" spans="1:14" ht="96" x14ac:dyDescent="0.2">
      <c r="A108" s="4" t="s">
        <v>232</v>
      </c>
      <c r="B108" s="11" t="s">
        <v>168</v>
      </c>
      <c r="C108" s="2" t="s">
        <v>190</v>
      </c>
      <c r="D108" s="12" t="s">
        <v>300</v>
      </c>
      <c r="E108" s="12" t="s">
        <v>297</v>
      </c>
      <c r="F108" s="52">
        <v>15</v>
      </c>
      <c r="G108" s="8">
        <v>0</v>
      </c>
      <c r="H108" s="74">
        <v>18</v>
      </c>
      <c r="I108" s="75">
        <v>0</v>
      </c>
      <c r="J108" s="75">
        <v>19</v>
      </c>
      <c r="K108" s="74">
        <v>0</v>
      </c>
      <c r="L108" s="75">
        <f t="shared" si="19"/>
        <v>52</v>
      </c>
      <c r="M108" s="75">
        <f t="shared" si="18"/>
        <v>0</v>
      </c>
      <c r="N108" s="18" t="s">
        <v>123</v>
      </c>
    </row>
    <row r="109" spans="1:14" x14ac:dyDescent="0.2">
      <c r="A109" s="4"/>
      <c r="B109" s="13" t="s">
        <v>1</v>
      </c>
      <c r="C109" s="13"/>
      <c r="D109" s="13"/>
      <c r="E109" s="13"/>
      <c r="F109" s="96">
        <f>F108+F107+F106+F105+F104+F103+F102</f>
        <v>2894.2</v>
      </c>
      <c r="G109" s="96">
        <f>G108+G107+G106+G105+G104+G103+G102</f>
        <v>0</v>
      </c>
      <c r="H109" s="96">
        <f t="shared" ref="H109:K109" si="24">H108+H107+H106+H105+H104+H103+H102</f>
        <v>164.5</v>
      </c>
      <c r="I109" s="96">
        <f t="shared" si="24"/>
        <v>0</v>
      </c>
      <c r="J109" s="96">
        <f t="shared" si="24"/>
        <v>184.7</v>
      </c>
      <c r="K109" s="96">
        <f t="shared" si="24"/>
        <v>0</v>
      </c>
      <c r="L109" s="97">
        <f t="shared" si="19"/>
        <v>3243.3999999999996</v>
      </c>
      <c r="M109" s="97">
        <f t="shared" si="18"/>
        <v>0</v>
      </c>
      <c r="N109" s="7"/>
    </row>
    <row r="110" spans="1:14" x14ac:dyDescent="0.2">
      <c r="A110" s="9" t="s">
        <v>171</v>
      </c>
      <c r="B110" s="14" t="s">
        <v>172</v>
      </c>
      <c r="C110" s="3"/>
      <c r="D110" s="3"/>
      <c r="E110" s="3"/>
      <c r="F110" s="52"/>
      <c r="G110" s="8"/>
      <c r="H110" s="84"/>
      <c r="I110" s="84"/>
      <c r="J110" s="84"/>
      <c r="K110" s="84"/>
      <c r="L110" s="75">
        <f t="shared" si="19"/>
        <v>0</v>
      </c>
      <c r="M110" s="75">
        <f t="shared" si="18"/>
        <v>0</v>
      </c>
      <c r="N110" s="3"/>
    </row>
    <row r="111" spans="1:14" ht="60" x14ac:dyDescent="0.2">
      <c r="A111" s="4" t="s">
        <v>173</v>
      </c>
      <c r="B111" s="11" t="s">
        <v>258</v>
      </c>
      <c r="C111" s="2" t="s">
        <v>190</v>
      </c>
      <c r="D111" s="12" t="s">
        <v>300</v>
      </c>
      <c r="E111" s="12" t="s">
        <v>297</v>
      </c>
      <c r="F111" s="52">
        <v>1500</v>
      </c>
      <c r="G111" s="8">
        <v>0</v>
      </c>
      <c r="H111" s="74">
        <v>0</v>
      </c>
      <c r="I111" s="74">
        <v>0</v>
      </c>
      <c r="J111" s="74">
        <v>0</v>
      </c>
      <c r="K111" s="74">
        <v>0</v>
      </c>
      <c r="L111" s="75">
        <f t="shared" si="19"/>
        <v>1500</v>
      </c>
      <c r="M111" s="75">
        <f t="shared" si="18"/>
        <v>0</v>
      </c>
      <c r="N111" s="16" t="s">
        <v>153</v>
      </c>
    </row>
    <row r="112" spans="1:14" ht="96" x14ac:dyDescent="0.2">
      <c r="A112" s="4" t="s">
        <v>277</v>
      </c>
      <c r="B112" s="11" t="s">
        <v>168</v>
      </c>
      <c r="C112" s="2" t="s">
        <v>190</v>
      </c>
      <c r="D112" s="12" t="s">
        <v>76</v>
      </c>
      <c r="E112" s="12" t="s">
        <v>298</v>
      </c>
      <c r="F112" s="52">
        <v>10</v>
      </c>
      <c r="G112" s="8">
        <v>0</v>
      </c>
      <c r="H112" s="74">
        <v>12</v>
      </c>
      <c r="I112" s="75">
        <v>0</v>
      </c>
      <c r="J112" s="75">
        <v>15</v>
      </c>
      <c r="K112" s="74">
        <v>0</v>
      </c>
      <c r="L112" s="75">
        <f t="shared" si="19"/>
        <v>37</v>
      </c>
      <c r="M112" s="75">
        <f t="shared" si="18"/>
        <v>0</v>
      </c>
      <c r="N112" s="54" t="s">
        <v>123</v>
      </c>
    </row>
    <row r="113" spans="1:14" ht="60" x14ac:dyDescent="0.2">
      <c r="A113" s="4" t="s">
        <v>278</v>
      </c>
      <c r="B113" s="22" t="s">
        <v>133</v>
      </c>
      <c r="C113" s="2" t="s">
        <v>190</v>
      </c>
      <c r="D113" s="12" t="s">
        <v>76</v>
      </c>
      <c r="E113" s="12" t="s">
        <v>298</v>
      </c>
      <c r="F113" s="52">
        <v>5.0999999999999996</v>
      </c>
      <c r="G113" s="8">
        <v>0</v>
      </c>
      <c r="H113" s="74">
        <v>6.3</v>
      </c>
      <c r="I113" s="74">
        <v>0</v>
      </c>
      <c r="J113" s="74">
        <v>7</v>
      </c>
      <c r="K113" s="74">
        <v>0</v>
      </c>
      <c r="L113" s="75">
        <f t="shared" si="19"/>
        <v>18.399999999999999</v>
      </c>
      <c r="M113" s="75">
        <f t="shared" si="18"/>
        <v>0</v>
      </c>
      <c r="N113" s="130" t="s">
        <v>186</v>
      </c>
    </row>
    <row r="114" spans="1:14" ht="60" x14ac:dyDescent="0.2">
      <c r="A114" s="4" t="s">
        <v>279</v>
      </c>
      <c r="B114" s="22" t="s">
        <v>259</v>
      </c>
      <c r="C114" s="2" t="s">
        <v>190</v>
      </c>
      <c r="D114" s="12" t="s">
        <v>76</v>
      </c>
      <c r="E114" s="12" t="s">
        <v>298</v>
      </c>
      <c r="F114" s="52">
        <v>20</v>
      </c>
      <c r="G114" s="8">
        <v>0</v>
      </c>
      <c r="H114" s="75">
        <v>25.5</v>
      </c>
      <c r="I114" s="74">
        <v>0</v>
      </c>
      <c r="J114" s="74">
        <v>28</v>
      </c>
      <c r="K114" s="74">
        <v>0</v>
      </c>
      <c r="L114" s="75">
        <f t="shared" si="19"/>
        <v>73.5</v>
      </c>
      <c r="M114" s="75">
        <f t="shared" si="18"/>
        <v>0</v>
      </c>
      <c r="N114" s="130"/>
    </row>
    <row r="115" spans="1:14" x14ac:dyDescent="0.2">
      <c r="A115" s="4"/>
      <c r="B115" s="19" t="s">
        <v>1</v>
      </c>
      <c r="C115" s="105"/>
      <c r="D115" s="105"/>
      <c r="E115" s="105"/>
      <c r="F115" s="96">
        <f>F114+F113+F112+F111</f>
        <v>1535.1</v>
      </c>
      <c r="G115" s="96">
        <f>G114+G113+G112+G111</f>
        <v>0</v>
      </c>
      <c r="H115" s="96">
        <f t="shared" ref="H115:K115" si="25">H114+H113+H112+H111</f>
        <v>43.8</v>
      </c>
      <c r="I115" s="96">
        <f t="shared" si="25"/>
        <v>0</v>
      </c>
      <c r="J115" s="96">
        <f t="shared" si="25"/>
        <v>50</v>
      </c>
      <c r="K115" s="96">
        <f t="shared" si="25"/>
        <v>0</v>
      </c>
      <c r="L115" s="97">
        <f t="shared" si="19"/>
        <v>1628.8999999999999</v>
      </c>
      <c r="M115" s="97">
        <f t="shared" si="18"/>
        <v>0</v>
      </c>
      <c r="N115" s="16"/>
    </row>
    <row r="116" spans="1:14" x14ac:dyDescent="0.2">
      <c r="A116" s="29" t="s">
        <v>174</v>
      </c>
      <c r="B116" s="35" t="s">
        <v>175</v>
      </c>
      <c r="C116" s="3"/>
      <c r="D116" s="3"/>
      <c r="E116" s="3"/>
      <c r="F116" s="52"/>
      <c r="G116" s="8"/>
      <c r="H116" s="84"/>
      <c r="I116" s="84"/>
      <c r="J116" s="84"/>
      <c r="K116" s="84"/>
      <c r="L116" s="75">
        <f t="shared" si="19"/>
        <v>0</v>
      </c>
      <c r="M116" s="75">
        <f t="shared" si="18"/>
        <v>0</v>
      </c>
      <c r="N116" s="3"/>
    </row>
    <row r="117" spans="1:14" ht="60" x14ac:dyDescent="0.2">
      <c r="A117" s="4" t="s">
        <v>260</v>
      </c>
      <c r="B117" s="11" t="s">
        <v>133</v>
      </c>
      <c r="C117" s="2" t="s">
        <v>190</v>
      </c>
      <c r="D117" s="12" t="s">
        <v>76</v>
      </c>
      <c r="E117" s="12" t="s">
        <v>298</v>
      </c>
      <c r="F117" s="52">
        <v>25</v>
      </c>
      <c r="G117" s="8">
        <v>0</v>
      </c>
      <c r="H117" s="75">
        <v>29</v>
      </c>
      <c r="I117" s="74">
        <v>0</v>
      </c>
      <c r="J117" s="74">
        <v>35</v>
      </c>
      <c r="K117" s="74">
        <v>0</v>
      </c>
      <c r="L117" s="75">
        <f t="shared" si="19"/>
        <v>89</v>
      </c>
      <c r="M117" s="75">
        <f t="shared" si="18"/>
        <v>0</v>
      </c>
      <c r="N117" s="130" t="s">
        <v>209</v>
      </c>
    </row>
    <row r="118" spans="1:14" ht="60" x14ac:dyDescent="0.2">
      <c r="A118" s="4" t="s">
        <v>261</v>
      </c>
      <c r="B118" s="11" t="s">
        <v>151</v>
      </c>
      <c r="C118" s="2" t="s">
        <v>190</v>
      </c>
      <c r="D118" s="12" t="s">
        <v>76</v>
      </c>
      <c r="E118" s="12" t="s">
        <v>298</v>
      </c>
      <c r="F118" s="52">
        <v>70</v>
      </c>
      <c r="G118" s="8">
        <v>0</v>
      </c>
      <c r="H118" s="75">
        <v>75</v>
      </c>
      <c r="I118" s="74">
        <v>0</v>
      </c>
      <c r="J118" s="74">
        <v>85</v>
      </c>
      <c r="K118" s="74">
        <v>0</v>
      </c>
      <c r="L118" s="75">
        <f t="shared" si="19"/>
        <v>230</v>
      </c>
      <c r="M118" s="75">
        <f t="shared" si="18"/>
        <v>0</v>
      </c>
      <c r="N118" s="130"/>
    </row>
    <row r="119" spans="1:14" ht="60" x14ac:dyDescent="0.2">
      <c r="A119" s="4" t="s">
        <v>262</v>
      </c>
      <c r="B119" s="11" t="s">
        <v>207</v>
      </c>
      <c r="C119" s="2" t="s">
        <v>190</v>
      </c>
      <c r="D119" s="12" t="s">
        <v>300</v>
      </c>
      <c r="E119" s="12" t="s">
        <v>297</v>
      </c>
      <c r="F119" s="57">
        <v>7</v>
      </c>
      <c r="G119" s="8">
        <v>0</v>
      </c>
      <c r="H119" s="75">
        <v>9</v>
      </c>
      <c r="I119" s="74">
        <v>0</v>
      </c>
      <c r="J119" s="74">
        <v>12</v>
      </c>
      <c r="K119" s="74">
        <v>0</v>
      </c>
      <c r="L119" s="75">
        <f t="shared" si="19"/>
        <v>28</v>
      </c>
      <c r="M119" s="75">
        <f t="shared" si="18"/>
        <v>0</v>
      </c>
      <c r="N119" s="99" t="s">
        <v>283</v>
      </c>
    </row>
    <row r="120" spans="1:14" ht="60" x14ac:dyDescent="0.2">
      <c r="A120" s="4" t="s">
        <v>263</v>
      </c>
      <c r="B120" s="11" t="s">
        <v>265</v>
      </c>
      <c r="C120" s="2" t="s">
        <v>190</v>
      </c>
      <c r="D120" s="12" t="s">
        <v>76</v>
      </c>
      <c r="E120" s="12" t="s">
        <v>298</v>
      </c>
      <c r="F120" s="64">
        <v>300</v>
      </c>
      <c r="G120" s="8">
        <v>0</v>
      </c>
      <c r="H120" s="75">
        <v>0</v>
      </c>
      <c r="I120" s="74">
        <v>0</v>
      </c>
      <c r="J120" s="74">
        <v>0</v>
      </c>
      <c r="K120" s="74">
        <v>0</v>
      </c>
      <c r="L120" s="75">
        <f t="shared" si="19"/>
        <v>300</v>
      </c>
      <c r="M120" s="75">
        <f t="shared" si="18"/>
        <v>0</v>
      </c>
      <c r="N120" s="16" t="s">
        <v>153</v>
      </c>
    </row>
    <row r="121" spans="1:14" ht="96" x14ac:dyDescent="0.2">
      <c r="A121" s="4" t="s">
        <v>264</v>
      </c>
      <c r="B121" s="11" t="s">
        <v>176</v>
      </c>
      <c r="C121" s="2" t="s">
        <v>190</v>
      </c>
      <c r="D121" s="12" t="s">
        <v>300</v>
      </c>
      <c r="E121" s="12" t="s">
        <v>297</v>
      </c>
      <c r="F121" s="52">
        <v>25</v>
      </c>
      <c r="G121" s="8">
        <v>0</v>
      </c>
      <c r="H121" s="85">
        <v>30</v>
      </c>
      <c r="I121" s="75">
        <v>0</v>
      </c>
      <c r="J121" s="86">
        <v>35</v>
      </c>
      <c r="K121" s="75">
        <v>0</v>
      </c>
      <c r="L121" s="75">
        <f t="shared" si="19"/>
        <v>90</v>
      </c>
      <c r="M121" s="75">
        <f t="shared" si="18"/>
        <v>0</v>
      </c>
      <c r="N121" s="18" t="s">
        <v>123</v>
      </c>
    </row>
    <row r="122" spans="1:14" x14ac:dyDescent="0.2">
      <c r="A122" s="4"/>
      <c r="B122" s="107" t="s">
        <v>1</v>
      </c>
      <c r="C122" s="108"/>
      <c r="D122" s="108"/>
      <c r="E122" s="108"/>
      <c r="F122" s="96">
        <f>F121+F120+F119+F118+F117</f>
        <v>427</v>
      </c>
      <c r="G122" s="96">
        <f>G121+G120+G119+G118+G117</f>
        <v>0</v>
      </c>
      <c r="H122" s="96">
        <f t="shared" ref="H122:K122" si="26">H121+H119+H118+H117+H120</f>
        <v>143</v>
      </c>
      <c r="I122" s="96">
        <f t="shared" si="26"/>
        <v>0</v>
      </c>
      <c r="J122" s="96">
        <f t="shared" si="26"/>
        <v>167</v>
      </c>
      <c r="K122" s="96">
        <f t="shared" si="26"/>
        <v>0</v>
      </c>
      <c r="L122" s="97">
        <f t="shared" si="19"/>
        <v>737</v>
      </c>
      <c r="M122" s="97">
        <f t="shared" si="18"/>
        <v>0</v>
      </c>
      <c r="N122" s="36"/>
    </row>
    <row r="123" spans="1:14" ht="24" customHeight="1" x14ac:dyDescent="0.2">
      <c r="A123" s="29" t="s">
        <v>177</v>
      </c>
      <c r="B123" s="126" t="s">
        <v>178</v>
      </c>
      <c r="C123" s="126"/>
      <c r="D123" s="127"/>
      <c r="E123" s="110"/>
      <c r="F123" s="52"/>
      <c r="G123" s="8"/>
      <c r="H123" s="87"/>
      <c r="I123" s="87"/>
      <c r="J123" s="87"/>
      <c r="K123" s="87"/>
      <c r="L123" s="75">
        <f t="shared" si="19"/>
        <v>0</v>
      </c>
      <c r="M123" s="75">
        <f t="shared" si="18"/>
        <v>0</v>
      </c>
      <c r="N123" s="37"/>
    </row>
    <row r="124" spans="1:14" ht="60" x14ac:dyDescent="0.2">
      <c r="A124" s="4" t="s">
        <v>179</v>
      </c>
      <c r="B124" s="11" t="s">
        <v>266</v>
      </c>
      <c r="C124" s="2" t="s">
        <v>190</v>
      </c>
      <c r="D124" s="12" t="s">
        <v>300</v>
      </c>
      <c r="E124" s="12" t="s">
        <v>297</v>
      </c>
      <c r="F124" s="52">
        <v>1500</v>
      </c>
      <c r="G124" s="8">
        <v>0</v>
      </c>
      <c r="H124" s="74">
        <v>0</v>
      </c>
      <c r="I124" s="74">
        <v>0</v>
      </c>
      <c r="J124" s="74">
        <v>0</v>
      </c>
      <c r="K124" s="74">
        <v>0</v>
      </c>
      <c r="L124" s="75">
        <f t="shared" si="19"/>
        <v>1500</v>
      </c>
      <c r="M124" s="75">
        <f t="shared" si="18"/>
        <v>0</v>
      </c>
      <c r="N124" s="16" t="s">
        <v>153</v>
      </c>
    </row>
    <row r="125" spans="1:14" ht="60" x14ac:dyDescent="0.2">
      <c r="A125" s="4" t="s">
        <v>180</v>
      </c>
      <c r="B125" s="11" t="s">
        <v>133</v>
      </c>
      <c r="C125" s="2" t="s">
        <v>190</v>
      </c>
      <c r="D125" s="12" t="s">
        <v>76</v>
      </c>
      <c r="E125" s="12" t="s">
        <v>298</v>
      </c>
      <c r="F125" s="52">
        <v>6.5</v>
      </c>
      <c r="G125" s="8">
        <v>0</v>
      </c>
      <c r="H125" s="74">
        <v>7.5</v>
      </c>
      <c r="I125" s="74">
        <v>0</v>
      </c>
      <c r="J125" s="74">
        <v>8.5</v>
      </c>
      <c r="K125" s="74">
        <v>0</v>
      </c>
      <c r="L125" s="75">
        <f t="shared" si="19"/>
        <v>22.5</v>
      </c>
      <c r="M125" s="75">
        <f t="shared" si="18"/>
        <v>0</v>
      </c>
      <c r="N125" s="53" t="s">
        <v>186</v>
      </c>
    </row>
    <row r="126" spans="1:14" ht="96" x14ac:dyDescent="0.2">
      <c r="A126" s="4" t="s">
        <v>282</v>
      </c>
      <c r="B126" s="11" t="s">
        <v>176</v>
      </c>
      <c r="C126" s="2" t="s">
        <v>190</v>
      </c>
      <c r="D126" s="12" t="s">
        <v>300</v>
      </c>
      <c r="E126" s="12" t="s">
        <v>297</v>
      </c>
      <c r="F126" s="52">
        <v>30</v>
      </c>
      <c r="G126" s="8">
        <v>0</v>
      </c>
      <c r="H126" s="74">
        <v>32</v>
      </c>
      <c r="I126" s="75">
        <v>0</v>
      </c>
      <c r="J126" s="75">
        <v>35</v>
      </c>
      <c r="K126" s="74">
        <v>0</v>
      </c>
      <c r="L126" s="75">
        <f t="shared" si="19"/>
        <v>97</v>
      </c>
      <c r="M126" s="75">
        <f t="shared" si="18"/>
        <v>0</v>
      </c>
      <c r="N126" s="25" t="s">
        <v>123</v>
      </c>
    </row>
    <row r="127" spans="1:14" x14ac:dyDescent="0.2">
      <c r="A127" s="4"/>
      <c r="B127" s="77" t="s">
        <v>1</v>
      </c>
      <c r="C127" s="95"/>
      <c r="D127" s="95"/>
      <c r="E127" s="95"/>
      <c r="F127" s="96">
        <f>F126+F125+F124</f>
        <v>1536.5</v>
      </c>
      <c r="G127" s="96">
        <f>G126+G125+G124</f>
        <v>0</v>
      </c>
      <c r="H127" s="96">
        <f t="shared" ref="H127:K127" si="27">H126+H125+H124</f>
        <v>39.5</v>
      </c>
      <c r="I127" s="96">
        <f t="shared" si="27"/>
        <v>0</v>
      </c>
      <c r="J127" s="96">
        <f t="shared" si="27"/>
        <v>43.5</v>
      </c>
      <c r="K127" s="96">
        <f t="shared" si="27"/>
        <v>0</v>
      </c>
      <c r="L127" s="97">
        <f t="shared" si="19"/>
        <v>1619.5</v>
      </c>
      <c r="M127" s="97">
        <f t="shared" si="18"/>
        <v>0</v>
      </c>
      <c r="N127" s="26"/>
    </row>
    <row r="128" spans="1:14" x14ac:dyDescent="0.2">
      <c r="A128" s="9" t="s">
        <v>192</v>
      </c>
      <c r="B128" s="35" t="s">
        <v>181</v>
      </c>
      <c r="F128" s="52"/>
      <c r="G128" s="8"/>
      <c r="H128" s="88"/>
      <c r="I128" s="88"/>
      <c r="J128" s="87"/>
      <c r="K128" s="87"/>
      <c r="L128" s="75">
        <f t="shared" si="19"/>
        <v>0</v>
      </c>
      <c r="M128" s="75">
        <f t="shared" si="18"/>
        <v>0</v>
      </c>
      <c r="N128" s="37"/>
    </row>
    <row r="129" spans="1:14" ht="84" x14ac:dyDescent="0.2">
      <c r="A129" s="4" t="s">
        <v>215</v>
      </c>
      <c r="B129" s="11" t="s">
        <v>176</v>
      </c>
      <c r="C129" s="2" t="s">
        <v>190</v>
      </c>
      <c r="D129" s="12" t="s">
        <v>300</v>
      </c>
      <c r="E129" s="12" t="s">
        <v>297</v>
      </c>
      <c r="F129" s="52">
        <v>15</v>
      </c>
      <c r="G129" s="8">
        <v>0</v>
      </c>
      <c r="H129" s="74">
        <v>17</v>
      </c>
      <c r="I129" s="75">
        <v>0</v>
      </c>
      <c r="J129" s="75">
        <v>25</v>
      </c>
      <c r="K129" s="74">
        <v>0</v>
      </c>
      <c r="L129" s="75">
        <f t="shared" si="19"/>
        <v>57</v>
      </c>
      <c r="M129" s="75">
        <f t="shared" si="18"/>
        <v>0</v>
      </c>
      <c r="N129" s="25" t="s">
        <v>152</v>
      </c>
    </row>
    <row r="130" spans="1:14" ht="60" x14ac:dyDescent="0.2">
      <c r="A130" s="4" t="s">
        <v>216</v>
      </c>
      <c r="B130" s="22" t="s">
        <v>133</v>
      </c>
      <c r="C130" s="2" t="s">
        <v>190</v>
      </c>
      <c r="D130" s="12" t="s">
        <v>76</v>
      </c>
      <c r="E130" s="12" t="s">
        <v>298</v>
      </c>
      <c r="F130" s="52">
        <v>5</v>
      </c>
      <c r="G130" s="8">
        <v>0</v>
      </c>
      <c r="H130" s="75">
        <v>8</v>
      </c>
      <c r="I130" s="74">
        <v>0</v>
      </c>
      <c r="J130" s="74">
        <v>11</v>
      </c>
      <c r="K130" s="74">
        <v>0</v>
      </c>
      <c r="L130" s="75">
        <f t="shared" si="19"/>
        <v>24</v>
      </c>
      <c r="M130" s="75">
        <f t="shared" si="18"/>
        <v>0</v>
      </c>
      <c r="N130" s="25" t="s">
        <v>186</v>
      </c>
    </row>
    <row r="131" spans="1:14" x14ac:dyDescent="0.2">
      <c r="A131" s="4"/>
      <c r="B131" s="19" t="s">
        <v>1</v>
      </c>
      <c r="C131" s="100"/>
      <c r="D131" s="108"/>
      <c r="E131" s="108"/>
      <c r="F131" s="96">
        <f>F130+F129</f>
        <v>20</v>
      </c>
      <c r="G131" s="96">
        <f>G130+G129</f>
        <v>0</v>
      </c>
      <c r="H131" s="96">
        <f t="shared" ref="H131:K131" si="28">H130+H129</f>
        <v>25</v>
      </c>
      <c r="I131" s="96">
        <f t="shared" si="28"/>
        <v>0</v>
      </c>
      <c r="J131" s="96">
        <f t="shared" si="28"/>
        <v>36</v>
      </c>
      <c r="K131" s="96">
        <f t="shared" si="28"/>
        <v>0</v>
      </c>
      <c r="L131" s="97">
        <f t="shared" si="19"/>
        <v>81</v>
      </c>
      <c r="M131" s="97">
        <f t="shared" si="18"/>
        <v>0</v>
      </c>
      <c r="N131" s="25"/>
    </row>
    <row r="132" spans="1:14" x14ac:dyDescent="0.2">
      <c r="A132" s="9" t="s">
        <v>217</v>
      </c>
      <c r="B132" s="44" t="s">
        <v>183</v>
      </c>
      <c r="F132" s="52"/>
      <c r="G132" s="8"/>
      <c r="H132" s="89"/>
      <c r="I132" s="89"/>
      <c r="J132" s="84"/>
      <c r="K132" s="84"/>
      <c r="L132" s="75">
        <f t="shared" si="19"/>
        <v>0</v>
      </c>
      <c r="M132" s="75">
        <f t="shared" si="18"/>
        <v>0</v>
      </c>
      <c r="N132" s="3"/>
    </row>
    <row r="133" spans="1:14" ht="60" x14ac:dyDescent="0.2">
      <c r="A133" s="4" t="s">
        <v>182</v>
      </c>
      <c r="B133" s="5" t="s">
        <v>206</v>
      </c>
      <c r="C133" s="2" t="s">
        <v>190</v>
      </c>
      <c r="D133" s="12" t="s">
        <v>300</v>
      </c>
      <c r="E133" s="12" t="s">
        <v>297</v>
      </c>
      <c r="F133" s="52">
        <v>55</v>
      </c>
      <c r="G133" s="8">
        <v>0</v>
      </c>
      <c r="H133" s="74">
        <v>0</v>
      </c>
      <c r="I133" s="74">
        <v>0</v>
      </c>
      <c r="J133" s="75">
        <v>0</v>
      </c>
      <c r="K133" s="74">
        <v>0</v>
      </c>
      <c r="L133" s="75">
        <f t="shared" si="19"/>
        <v>55</v>
      </c>
      <c r="M133" s="75">
        <f t="shared" si="18"/>
        <v>0</v>
      </c>
      <c r="N133" s="133" t="s">
        <v>186</v>
      </c>
    </row>
    <row r="134" spans="1:14" ht="60" x14ac:dyDescent="0.2">
      <c r="A134" s="4" t="s">
        <v>218</v>
      </c>
      <c r="B134" s="78" t="s">
        <v>268</v>
      </c>
      <c r="C134" s="2" t="s">
        <v>190</v>
      </c>
      <c r="D134" s="12" t="s">
        <v>300</v>
      </c>
      <c r="E134" s="12" t="s">
        <v>297</v>
      </c>
      <c r="F134" s="64">
        <v>55</v>
      </c>
      <c r="G134" s="8">
        <v>0</v>
      </c>
      <c r="H134" s="74">
        <v>0</v>
      </c>
      <c r="I134" s="74">
        <v>0</v>
      </c>
      <c r="J134" s="75">
        <v>0</v>
      </c>
      <c r="K134" s="74">
        <v>0</v>
      </c>
      <c r="L134" s="75">
        <f t="shared" si="19"/>
        <v>55</v>
      </c>
      <c r="M134" s="75">
        <f t="shared" si="18"/>
        <v>0</v>
      </c>
      <c r="N134" s="132"/>
    </row>
    <row r="135" spans="1:14" ht="96" x14ac:dyDescent="0.2">
      <c r="A135" s="4" t="s">
        <v>219</v>
      </c>
      <c r="B135" s="11" t="s">
        <v>187</v>
      </c>
      <c r="C135" s="2" t="s">
        <v>190</v>
      </c>
      <c r="D135" s="12" t="s">
        <v>300</v>
      </c>
      <c r="E135" s="12" t="s">
        <v>297</v>
      </c>
      <c r="F135" s="52">
        <v>15</v>
      </c>
      <c r="G135" s="8">
        <v>0</v>
      </c>
      <c r="H135" s="74">
        <v>20</v>
      </c>
      <c r="I135" s="75">
        <v>0</v>
      </c>
      <c r="J135" s="75">
        <v>25</v>
      </c>
      <c r="K135" s="74">
        <v>0</v>
      </c>
      <c r="L135" s="75">
        <f t="shared" si="19"/>
        <v>60</v>
      </c>
      <c r="M135" s="75">
        <f t="shared" si="18"/>
        <v>0</v>
      </c>
      <c r="N135" s="38" t="s">
        <v>123</v>
      </c>
    </row>
    <row r="136" spans="1:14" ht="60" x14ac:dyDescent="0.2">
      <c r="A136" s="4" t="s">
        <v>220</v>
      </c>
      <c r="B136" s="11" t="s">
        <v>211</v>
      </c>
      <c r="C136" s="2" t="s">
        <v>190</v>
      </c>
      <c r="D136" s="12" t="s">
        <v>300</v>
      </c>
      <c r="E136" s="12" t="s">
        <v>297</v>
      </c>
      <c r="F136" s="57">
        <v>12</v>
      </c>
      <c r="G136" s="8">
        <v>0</v>
      </c>
      <c r="H136" s="74">
        <v>15</v>
      </c>
      <c r="I136" s="75">
        <v>0</v>
      </c>
      <c r="J136" s="75">
        <v>18</v>
      </c>
      <c r="K136" s="74">
        <v>0</v>
      </c>
      <c r="L136" s="75">
        <f t="shared" si="19"/>
        <v>45</v>
      </c>
      <c r="M136" s="75">
        <f t="shared" si="18"/>
        <v>0</v>
      </c>
      <c r="N136" s="99" t="s">
        <v>283</v>
      </c>
    </row>
    <row r="137" spans="1:14" ht="60" x14ac:dyDescent="0.2">
      <c r="A137" s="4" t="s">
        <v>221</v>
      </c>
      <c r="B137" s="11" t="s">
        <v>184</v>
      </c>
      <c r="C137" s="2" t="s">
        <v>190</v>
      </c>
      <c r="D137" s="12" t="s">
        <v>300</v>
      </c>
      <c r="E137" s="12" t="s">
        <v>297</v>
      </c>
      <c r="F137" s="52">
        <v>15</v>
      </c>
      <c r="G137" s="8">
        <v>0</v>
      </c>
      <c r="H137" s="74">
        <v>0</v>
      </c>
      <c r="I137" s="74">
        <v>0</v>
      </c>
      <c r="J137" s="75">
        <v>0</v>
      </c>
      <c r="K137" s="74">
        <v>0</v>
      </c>
      <c r="L137" s="75">
        <f t="shared" si="19"/>
        <v>15</v>
      </c>
      <c r="M137" s="75">
        <f t="shared" si="18"/>
        <v>0</v>
      </c>
      <c r="N137" s="39" t="s">
        <v>156</v>
      </c>
    </row>
    <row r="138" spans="1:14" ht="60" x14ac:dyDescent="0.2">
      <c r="A138" s="4" t="s">
        <v>267</v>
      </c>
      <c r="B138" s="11" t="s">
        <v>133</v>
      </c>
      <c r="C138" s="2" t="s">
        <v>190</v>
      </c>
      <c r="D138" s="12" t="s">
        <v>76</v>
      </c>
      <c r="E138" s="12" t="s">
        <v>298</v>
      </c>
      <c r="F138" s="52">
        <v>38</v>
      </c>
      <c r="G138" s="8">
        <v>0</v>
      </c>
      <c r="H138" s="75">
        <v>49.6</v>
      </c>
      <c r="I138" s="74">
        <v>0</v>
      </c>
      <c r="J138" s="74">
        <v>52.3</v>
      </c>
      <c r="K138" s="74">
        <v>0</v>
      </c>
      <c r="L138" s="75">
        <f t="shared" si="19"/>
        <v>139.89999999999998</v>
      </c>
      <c r="M138" s="75">
        <f t="shared" si="18"/>
        <v>0</v>
      </c>
      <c r="N138" s="38" t="s">
        <v>186</v>
      </c>
    </row>
    <row r="139" spans="1:14" x14ac:dyDescent="0.2">
      <c r="A139" s="4"/>
      <c r="B139" s="107" t="s">
        <v>1</v>
      </c>
      <c r="C139" s="108"/>
      <c r="D139" s="108"/>
      <c r="E139" s="108"/>
      <c r="F139" s="96">
        <f>F138+F137+F136+F135+F134+F133</f>
        <v>190</v>
      </c>
      <c r="G139" s="96">
        <f>G138+G137+G136+G135+G134+G133</f>
        <v>0</v>
      </c>
      <c r="H139" s="96">
        <f t="shared" ref="H139:K139" si="29">H138+H137+H136+H135+H133+H134</f>
        <v>84.6</v>
      </c>
      <c r="I139" s="96">
        <f t="shared" si="29"/>
        <v>0</v>
      </c>
      <c r="J139" s="96">
        <f t="shared" si="29"/>
        <v>95.3</v>
      </c>
      <c r="K139" s="96">
        <f t="shared" si="29"/>
        <v>0</v>
      </c>
      <c r="L139" s="97">
        <f t="shared" si="19"/>
        <v>369.90000000000003</v>
      </c>
      <c r="M139" s="97">
        <f t="shared" si="18"/>
        <v>0</v>
      </c>
      <c r="N139" s="45"/>
    </row>
    <row r="140" spans="1:14" ht="36" x14ac:dyDescent="0.2">
      <c r="A140" s="9" t="s">
        <v>222</v>
      </c>
      <c r="B140" s="31" t="s">
        <v>185</v>
      </c>
      <c r="F140" s="52"/>
      <c r="G140" s="8"/>
      <c r="H140" s="90"/>
      <c r="I140" s="90"/>
      <c r="J140" s="46"/>
      <c r="K140" s="46"/>
      <c r="L140" s="75">
        <f t="shared" si="19"/>
        <v>0</v>
      </c>
      <c r="M140" s="75">
        <f t="shared" si="18"/>
        <v>0</v>
      </c>
    </row>
    <row r="141" spans="1:14" ht="60" x14ac:dyDescent="0.2">
      <c r="A141" s="4" t="s">
        <v>223</v>
      </c>
      <c r="B141" s="16" t="s">
        <v>269</v>
      </c>
      <c r="C141" s="2" t="s">
        <v>190</v>
      </c>
      <c r="D141" s="12" t="s">
        <v>76</v>
      </c>
      <c r="E141" s="12" t="s">
        <v>298</v>
      </c>
      <c r="F141" s="52">
        <v>700</v>
      </c>
      <c r="G141" s="8">
        <v>0</v>
      </c>
      <c r="H141" s="74">
        <v>0</v>
      </c>
      <c r="I141" s="74">
        <v>0</v>
      </c>
      <c r="J141" s="75">
        <v>0</v>
      </c>
      <c r="K141" s="74">
        <v>0</v>
      </c>
      <c r="L141" s="75">
        <f t="shared" si="19"/>
        <v>700</v>
      </c>
      <c r="M141" s="75">
        <f t="shared" si="18"/>
        <v>0</v>
      </c>
      <c r="N141" s="58" t="s">
        <v>186</v>
      </c>
    </row>
    <row r="142" spans="1:14" ht="96" x14ac:dyDescent="0.2">
      <c r="A142" s="4" t="s">
        <v>224</v>
      </c>
      <c r="B142" s="16" t="s">
        <v>212</v>
      </c>
      <c r="C142" s="2" t="s">
        <v>190</v>
      </c>
      <c r="D142" s="12" t="s">
        <v>300</v>
      </c>
      <c r="E142" s="12" t="s">
        <v>297</v>
      </c>
      <c r="F142" s="52">
        <v>28</v>
      </c>
      <c r="G142" s="8">
        <v>0</v>
      </c>
      <c r="H142" s="74">
        <v>32</v>
      </c>
      <c r="I142" s="75">
        <v>0</v>
      </c>
      <c r="J142" s="75">
        <v>37</v>
      </c>
      <c r="K142" s="74">
        <v>0</v>
      </c>
      <c r="L142" s="75">
        <f t="shared" si="19"/>
        <v>97</v>
      </c>
      <c r="M142" s="75">
        <f t="shared" si="18"/>
        <v>0</v>
      </c>
      <c r="N142" s="38" t="s">
        <v>123</v>
      </c>
    </row>
    <row r="143" spans="1:14" ht="60" x14ac:dyDescent="0.2">
      <c r="A143" s="4" t="s">
        <v>225</v>
      </c>
      <c r="B143" s="16" t="s">
        <v>133</v>
      </c>
      <c r="C143" s="2" t="s">
        <v>190</v>
      </c>
      <c r="D143" s="12" t="s">
        <v>76</v>
      </c>
      <c r="E143" s="12" t="s">
        <v>298</v>
      </c>
      <c r="F143" s="52">
        <v>32</v>
      </c>
      <c r="G143" s="8">
        <v>0</v>
      </c>
      <c r="H143" s="75">
        <v>37</v>
      </c>
      <c r="I143" s="74">
        <v>0</v>
      </c>
      <c r="J143" s="74">
        <v>39</v>
      </c>
      <c r="K143" s="74">
        <v>0</v>
      </c>
      <c r="L143" s="75">
        <f t="shared" si="19"/>
        <v>108</v>
      </c>
      <c r="M143" s="75">
        <f t="shared" si="18"/>
        <v>0</v>
      </c>
      <c r="N143" s="133" t="s">
        <v>186</v>
      </c>
    </row>
    <row r="144" spans="1:14" ht="60" x14ac:dyDescent="0.2">
      <c r="A144" s="4" t="s">
        <v>226</v>
      </c>
      <c r="B144" s="16" t="s">
        <v>213</v>
      </c>
      <c r="C144" s="2" t="s">
        <v>190</v>
      </c>
      <c r="D144" s="12" t="s">
        <v>76</v>
      </c>
      <c r="E144" s="12" t="s">
        <v>298</v>
      </c>
      <c r="F144" s="57">
        <v>41</v>
      </c>
      <c r="G144" s="8">
        <v>0</v>
      </c>
      <c r="H144" s="75">
        <v>48</v>
      </c>
      <c r="I144" s="74">
        <v>0</v>
      </c>
      <c r="J144" s="74">
        <v>52</v>
      </c>
      <c r="K144" s="74">
        <v>0</v>
      </c>
      <c r="L144" s="75">
        <f t="shared" ref="L144:L148" si="30">F144+H144+J144</f>
        <v>141</v>
      </c>
      <c r="M144" s="75">
        <f t="shared" ref="M144:M148" si="31">G144+I144+K144</f>
        <v>0</v>
      </c>
      <c r="N144" s="131"/>
    </row>
    <row r="145" spans="1:14" ht="60" x14ac:dyDescent="0.2">
      <c r="A145" s="4" t="s">
        <v>227</v>
      </c>
      <c r="B145" s="22" t="s">
        <v>166</v>
      </c>
      <c r="C145" s="2" t="s">
        <v>190</v>
      </c>
      <c r="D145" s="12" t="s">
        <v>76</v>
      </c>
      <c r="E145" s="12" t="s">
        <v>298</v>
      </c>
      <c r="F145" s="52">
        <v>17</v>
      </c>
      <c r="G145" s="8">
        <v>0</v>
      </c>
      <c r="H145" s="75">
        <v>21</v>
      </c>
      <c r="I145" s="74">
        <v>0</v>
      </c>
      <c r="J145" s="75">
        <v>25</v>
      </c>
      <c r="K145" s="74">
        <v>0</v>
      </c>
      <c r="L145" s="75">
        <f t="shared" si="30"/>
        <v>63</v>
      </c>
      <c r="M145" s="75">
        <f t="shared" si="31"/>
        <v>0</v>
      </c>
      <c r="N145" s="132"/>
    </row>
    <row r="146" spans="1:14" x14ac:dyDescent="0.2">
      <c r="A146" s="2"/>
      <c r="B146" s="19" t="s">
        <v>1</v>
      </c>
      <c r="C146" s="100"/>
      <c r="D146" s="100"/>
      <c r="E146" s="100"/>
      <c r="F146" s="96">
        <f>F145+F144+F143+F142+F141</f>
        <v>818</v>
      </c>
      <c r="G146" s="96">
        <f>G145+G144+G143+G142+G141</f>
        <v>0</v>
      </c>
      <c r="H146" s="96">
        <f t="shared" ref="H146:K146" si="32">H145+H144+H143+H142+H141</f>
        <v>138</v>
      </c>
      <c r="I146" s="96">
        <f t="shared" si="32"/>
        <v>0</v>
      </c>
      <c r="J146" s="96">
        <f t="shared" si="32"/>
        <v>153</v>
      </c>
      <c r="K146" s="96">
        <f t="shared" si="32"/>
        <v>0</v>
      </c>
      <c r="L146" s="97">
        <f t="shared" si="30"/>
        <v>1109</v>
      </c>
      <c r="M146" s="97">
        <f t="shared" si="31"/>
        <v>0</v>
      </c>
      <c r="N146" s="40"/>
    </row>
    <row r="147" spans="1:14" x14ac:dyDescent="0.2">
      <c r="A147" s="2"/>
      <c r="B147" s="100" t="s">
        <v>188</v>
      </c>
      <c r="C147" s="100"/>
      <c r="D147" s="76"/>
      <c r="E147" s="113"/>
      <c r="F147" s="101">
        <f>F146+F139+F131+F127+F122+F115+F109+F100+F94</f>
        <v>9569.7999999999993</v>
      </c>
      <c r="G147" s="101">
        <f>G146+G139+G131+G127+G122+G115+G109+G100+G94</f>
        <v>0</v>
      </c>
      <c r="H147" s="96">
        <f t="shared" ref="H147:K147" si="33">H146+H139+H131+H127+H122+H115+H109+H100+H94</f>
        <v>1094.4000000000001</v>
      </c>
      <c r="I147" s="96">
        <f t="shared" si="33"/>
        <v>0</v>
      </c>
      <c r="J147" s="96">
        <f t="shared" si="33"/>
        <v>1224.5</v>
      </c>
      <c r="K147" s="96">
        <f t="shared" si="33"/>
        <v>0</v>
      </c>
      <c r="L147" s="97">
        <f t="shared" si="30"/>
        <v>11888.699999999999</v>
      </c>
      <c r="M147" s="97">
        <f t="shared" si="31"/>
        <v>0</v>
      </c>
      <c r="N147" s="34"/>
    </row>
    <row r="148" spans="1:14" s="3" customFormat="1" ht="12" x14ac:dyDescent="0.2">
      <c r="A148" s="2"/>
      <c r="B148" s="13" t="s">
        <v>189</v>
      </c>
      <c r="C148" s="13"/>
      <c r="D148" s="13"/>
      <c r="E148" s="13"/>
      <c r="F148" s="101">
        <f>F147+F83</f>
        <v>25030.3</v>
      </c>
      <c r="G148" s="101">
        <f>G147+G83</f>
        <v>0</v>
      </c>
      <c r="H148" s="97">
        <f>H147+H83</f>
        <v>14955.499999999998</v>
      </c>
      <c r="I148" s="97">
        <f t="shared" ref="I148:K148" si="34">I147+I83</f>
        <v>0</v>
      </c>
      <c r="J148" s="97">
        <f t="shared" si="34"/>
        <v>16387.5</v>
      </c>
      <c r="K148" s="97">
        <f t="shared" si="34"/>
        <v>0</v>
      </c>
      <c r="L148" s="97">
        <f t="shared" si="30"/>
        <v>56373.299999999996</v>
      </c>
      <c r="M148" s="97">
        <f t="shared" si="31"/>
        <v>0</v>
      </c>
      <c r="N148" s="2"/>
    </row>
    <row r="149" spans="1:14" x14ac:dyDescent="0.2">
      <c r="H149" s="46"/>
      <c r="I149" s="46"/>
      <c r="J149" s="46"/>
      <c r="K149" s="46"/>
      <c r="L149" s="46"/>
      <c r="M149" s="46"/>
      <c r="N149" s="46"/>
    </row>
    <row r="150" spans="1:14" x14ac:dyDescent="0.2">
      <c r="C150" s="122" t="s">
        <v>302</v>
      </c>
      <c r="D150" s="122"/>
      <c r="E150" s="122"/>
      <c r="F150" s="123"/>
      <c r="G150" s="122"/>
      <c r="H150" s="123" t="s">
        <v>303</v>
      </c>
      <c r="I150" s="122"/>
      <c r="J150" s="124"/>
      <c r="K150" s="109"/>
      <c r="L150" s="109"/>
      <c r="M150" s="46"/>
      <c r="N150" s="46"/>
    </row>
    <row r="151" spans="1:14" x14ac:dyDescent="0.2">
      <c r="J151" s="46"/>
      <c r="K151" s="46"/>
      <c r="L151" s="46"/>
      <c r="M151" s="46"/>
      <c r="N151" s="46"/>
    </row>
    <row r="152" spans="1:14" x14ac:dyDescent="0.2">
      <c r="J152" s="46"/>
      <c r="K152" s="46"/>
      <c r="L152" s="46"/>
      <c r="M152" s="46"/>
      <c r="N152" s="46"/>
    </row>
    <row r="153" spans="1:14" x14ac:dyDescent="0.2">
      <c r="J153" s="46"/>
      <c r="K153" s="46"/>
      <c r="L153" s="46"/>
      <c r="M153" s="46"/>
      <c r="N153" s="46"/>
    </row>
  </sheetData>
  <autoFilter ref="A12:N148"/>
  <mergeCells count="37">
    <mergeCell ref="K1:N1"/>
    <mergeCell ref="B9:B11"/>
    <mergeCell ref="C9:C11"/>
    <mergeCell ref="D9:D11"/>
    <mergeCell ref="N43:N47"/>
    <mergeCell ref="F9:M9"/>
    <mergeCell ref="B13:N13"/>
    <mergeCell ref="N14:N15"/>
    <mergeCell ref="N33:N34"/>
    <mergeCell ref="N39:N41"/>
    <mergeCell ref="F10:G10"/>
    <mergeCell ref="H10:I10"/>
    <mergeCell ref="J10:K10"/>
    <mergeCell ref="L10:M10"/>
    <mergeCell ref="E9:E11"/>
    <mergeCell ref="N9:N11"/>
    <mergeCell ref="N143:N145"/>
    <mergeCell ref="N117:N118"/>
    <mergeCell ref="N105:N107"/>
    <mergeCell ref="N113:N114"/>
    <mergeCell ref="N98:N99"/>
    <mergeCell ref="N133:N134"/>
    <mergeCell ref="K2:N2"/>
    <mergeCell ref="K3:N3"/>
    <mergeCell ref="K4:N4"/>
    <mergeCell ref="B123:D123"/>
    <mergeCell ref="N49:N52"/>
    <mergeCell ref="N79:N81"/>
    <mergeCell ref="N91:N93"/>
    <mergeCell ref="N72:N73"/>
    <mergeCell ref="A83:B83"/>
    <mergeCell ref="N87:N88"/>
    <mergeCell ref="N54:N56"/>
    <mergeCell ref="N64:N65"/>
    <mergeCell ref="N85:N86"/>
    <mergeCell ref="A7:N8"/>
    <mergeCell ref="A9:A1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2024-12-23T15:15:34Z</dcterms:modified>
</cp:coreProperties>
</file>